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<sst xmlns="http://schemas.openxmlformats.org/spreadsheetml/2006/main" count="994" uniqueCount="878">
  <si>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</si>
  <si>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</si>
  <si>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</si>
  <si>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</si>
  <si>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</si>
  <si>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</si>
  <si>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</si>
  <si>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</si>
  <si>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</si>
  <si>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</si>
  <si>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</si>
  <si>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</si>
  <si>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</si>
  <si>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</si>
  <si>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</si>
  <si>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</si>
  <si>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</si>
  <si>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</si>
  <si>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</si>
  <si>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</si>
  <si>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</si>
  <si>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</si>
  <si>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</si>
  <si>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</si>
  <si>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</si>
  <si>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</si>
  <si>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</si>
  <si>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</si>
  <si>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</si>
  <si>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</si>
  <si>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</si>
  <si>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</si>
  <si>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</si>
  <si>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</si>
  <si>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</si>
  <si>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</si>
  <si>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</si>
  <si>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</si>
  <si>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</si>
  <si>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</si>
  <si>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</si>
  <si>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</si>
  <si>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</si>
  <si>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</si>
  <si>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</si>
  <si>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</si>
  <si>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</si>
  <si>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</si>
  <si>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</si>
  <si>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</si>
  <si>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</si>
  <si>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</si>
  <si>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</si>
  <si>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</si>
  <si>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</si>
  <si>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</si>
  <si>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</si>
  <si>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</si>
  <si>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</si>
  <si>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</si>
  <si>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</si>
  <si>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</si>
  <si>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</si>
  <si>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</si>
  <si>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</si>
  <si>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</si>
  <si>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</si>
  <si>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</si>
  <si>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</si>
  <si>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</si>
  <si>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</si>
  <si>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</si>
  <si>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</si>
  <si>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</si>
  <si>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</si>
  <si>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</si>
  <si>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</si>
  <si>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</si>
  <si>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</si>
  <si>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</si>
  <si>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</si>
  <si>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</si>
  <si>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</si>
  <si>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</si>
  <si>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</si>
  <si>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</si>
  <si>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</si>
  <si>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</si>
  <si>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</si>
  <si>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</si>
  <si>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</si>
  <si>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</si>
  <si>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</si>
  <si>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</si>
  <si>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</si>
  <si>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</si>
  <si>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</si>
  <si>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</si>
  <si>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</si>
  <si>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</si>
  <si>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</si>
  <si>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</si>
  <si>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</si>
  <si>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</si>
  <si>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</si>
  <si>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</si>
  <si>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</si>
  <si>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</si>
  <si>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</si>
  <si>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</si>
  <si>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</si>
  <si>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</si>
  <si>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</si>
  <si>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</si>
  <si>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</si>
  <si>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</si>
  <si>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</si>
  <si>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</si>
  <si>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</si>
  <si>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</si>
  <si>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</si>
  <si>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</si>
  <si>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</si>
  <si>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</si>
  <si>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</si>
  <si>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</si>
  <si>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</si>
  <si>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</si>
  <si>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</si>
  <si>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</si>
  <si>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</si>
  <si>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</si>
  <si>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</si>
  <si>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</si>
  <si>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</si>
  <si>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</si>
  <si>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</si>
  <si>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</si>
  <si>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</si>
  <si>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</si>
  <si>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</si>
  <si>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</si>
  <si>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</si>
  <si>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</si>
  <si>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</si>
  <si>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</si>
  <si>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</si>
  <si>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</si>
  <si>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</si>
  <si>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</si>
  <si>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</si>
  <si>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</si>
  <si>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</si>
  <si>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</si>
  <si>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</si>
  <si>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</si>
  <si>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</si>
  <si>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</si>
  <si>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</si>
  <si>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</si>
  <si>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</si>
  <si>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</si>
  <si>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</si>
  <si>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</si>
  <si>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</si>
  <si>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</si>
  <si>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</si>
  <si>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</si>
  <si>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</si>
  <si>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</si>
  <si>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</si>
  <si>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</si>
  <si>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</si>
  <si>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</si>
  <si>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</si>
  <si>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</si>
  <si>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</si>
  <si>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</si>
  <si>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</si>
  <si>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</si>
  <si>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</si>
  <si>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</si>
  <si>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</si>
  <si>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</si>
  <si>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</si>
  <si>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</si>
  <si>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</si>
  <si>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</si>
  <si>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</si>
  <si>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</si>
  <si>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</si>
  <si>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</si>
  <si>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</si>
  <si>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</si>
  <si>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</si>
  <si>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</si>
  <si>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</si>
  <si>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</si>
  <si>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</si>
  <si>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</si>
  <si>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</si>
  <si>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</si>
  <si>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</si>
  <si>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</si>
  <si>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</si>
  <si>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</si>
  <si>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</si>
  <si>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</si>
  <si>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</si>
  <si>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</si>
  <si>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</si>
  <si>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</si>
  <si>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</si>
  <si>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</si>
  <si>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</si>
  <si>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</si>
  <si>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</si>
  <si>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</si>
  <si>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</si>
  <si>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</si>
  <si>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</si>
  <si>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</si>
  <si>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</si>
  <si>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</si>
  <si>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</si>
  <si>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</si>
  <si>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</si>
  <si>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</si>
  <si>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</si>
  <si>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</si>
  <si>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</si>
  <si>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</si>
  <si>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</si>
  <si>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</si>
  <si>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</si>
  <si>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</si>
  <si>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</si>
  <si>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</si>
  <si>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</si>
  <si>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</si>
  <si>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</si>
  <si>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</si>
  <si>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</si>
  <si>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</si>
  <si>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</si>
  <si>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</si>
  <si>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</si>
  <si>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</si>
  <si>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</si>
  <si>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</si>
  <si>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</si>
  <si>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</si>
  <si>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</si>
  <si>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</si>
  <si>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</si>
  <si>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</si>
  <si>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</si>
  <si>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</si>
  <si>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</si>
  <si>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</si>
  <si>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</si>
  <si>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</si>
  <si>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</si>
  <si>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</si>
  <si>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</si>
  <si>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</si>
  <si>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</si>
  <si>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</si>
  <si>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</si>
  <si>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</si>
  <si>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</si>
  <si>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</si>
  <si>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</si>
  <si>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</si>
  <si>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</si>
  <si>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</si>
  <si>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</si>
  <si>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</si>
  <si>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</si>
  <si>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</si>
  <si>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</si>
  <si>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</si>
  <si>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</si>
  <si>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</si>
  <si>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</si>
  <si>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</si>
  <si>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</si>
  <si>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</si>
  <si>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</si>
  <si>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</si>
  <si>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</si>
  <si>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</si>
  <si>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</si>
  <si>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</si>
  <si>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</si>
  <si>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</si>
  <si>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</si>
  <si>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</si>
  <si>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</si>
  <si>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</si>
  <si>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</si>
  <si>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</si>
  <si>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</si>
  <si>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</si>
  <si>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</si>
  <si>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</si>
  <si>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</si>
  <si>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</si>
  <si>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</si>
  <si>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</si>
  <si>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</si>
  <si>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</si>
  <si>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</si>
  <si>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</si>
  <si>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</si>
  <si>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</si>
  <si>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</si>
  <si>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</si>
  <si>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</si>
  <si>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</si>
  <si>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</si>
  <si>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</si>
  <si>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</si>
  <si>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</si>
  <si>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</si>
  <si>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</si>
  <si>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</si>
  <si>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</si>
  <si>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</si>
  <si>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</si>
  <si>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</si>
  <si>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</si>
  <si>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</si>
  <si>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</si>
  <si>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</si>
  <si>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</si>
  <si>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</si>
  <si>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</si>
  <si>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</si>
  <si>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</si>
  <si>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</si>
  <si>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</si>
  <si>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</si>
  <si>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</si>
  <si>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</si>
  <si>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</si>
  <si>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</si>
  <si>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</si>
  <si>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</si>
  <si>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</si>
  <si>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</si>
  <si>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</si>
  <si>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</si>
  <si>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</si>
  <si>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</si>
  <si>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</si>
  <si>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</si>
  <si>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</si>
  <si>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</si>
  <si>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</si>
  <si>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</si>
  <si>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</si>
  <si>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</si>
  <si>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</si>
  <si>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</si>
  <si>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</si>
  <si>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</si>
  <si>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</si>
  <si>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</si>
  <si>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</si>
  <si>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</si>
  <si>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</si>
  <si>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</si>
  <si>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</si>
  <si>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</si>
  <si>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</si>
  <si>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</si>
  <si>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</si>
  <si>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</si>
  <si>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</si>
  <si>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</si>
  <si>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</si>
  <si>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</si>
  <si>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</si>
  <si>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</si>
  <si>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</si>
  <si>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</si>
  <si>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</si>
  <si>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</si>
  <si>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</si>
  <si>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</si>
  <si>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</si>
  <si>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</si>
  <si>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</si>
  <si>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</si>
  <si>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</si>
  <si>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</si>
  <si>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</si>
  <si>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</si>
  <si>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</si>
  <si>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</si>
  <si>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</si>
  <si>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</si>
  <si>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</si>
  <si>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</si>
  <si>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</si>
  <si>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</si>
  <si>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</si>
  <si>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</si>
  <si>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</si>
  <si>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</si>
  <si>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</si>
  <si>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</si>
  <si>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</si>
  <si>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</si>
  <si>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</si>
  <si>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</si>
  <si>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</si>
  <si>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</si>
  <si>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</si>
  <si>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</si>
  <si>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</si>
  <si>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</si>
  <si>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</si>
  <si>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</si>
  <si>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</si>
  <si>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</si>
  <si>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</si>
  <si>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</si>
  <si>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</si>
  <si>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</si>
  <si>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</si>
  <si>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</si>
  <si>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</si>
  <si>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</si>
  <si>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</si>
  <si>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</si>
  <si>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</si>
  <si>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</si>
  <si>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</si>
  <si>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</si>
  <si>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</si>
  <si>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</si>
  <si>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</si>
  <si>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</si>
  <si>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</si>
  <si>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</si>
  <si>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</si>
  <si>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</si>
  <si>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</si>
  <si>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</si>
  <si>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</si>
  <si>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</si>
  <si>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</si>
  <si>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</si>
  <si>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</si>
  <si>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</si>
  <si>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</si>
  <si>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</si>
  <si>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</si>
  <si>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</si>
  <si>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</si>
  <si>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</si>
  <si>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</si>
  <si>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</si>
  <si>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</si>
  <si>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</si>
  <si>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</si>
  <si>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</si>
  <si>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</si>
  <si>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</si>
  <si>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</si>
  <si>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</si>
  <si>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</si>
  <si>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</si>
  <si>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</si>
  <si>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</si>
  <si>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</si>
  <si>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</si>
  <si>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</si>
  <si>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</si>
  <si>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</si>
  <si>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</si>
  <si>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</si>
  <si>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</si>
  <si>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</si>
  <si>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</si>
  <si>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</si>
  <si>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</si>
  <si>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</si>
  <si>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</si>
  <si>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</si>
  <si>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</si>
  <si>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</si>
  <si>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</si>
  <si>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</si>
  <si>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</si>
  <si>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</si>
  <si>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</si>
  <si>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</si>
  <si>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</si>
  <si>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</si>
  <si>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</si>
  <si>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</si>
  <si>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</si>
  <si>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</si>
  <si>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</si>
  <si>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</si>
  <si>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</si>
  <si>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</si>
  <si>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</si>
  <si>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</si>
  <si>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</si>
  <si>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</si>
  <si>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</si>
  <si>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</si>
  <si>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</si>
  <si>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</si>
  <si>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</si>
  <si>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</si>
  <si>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</si>
  <si>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</si>
  <si>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</si>
  <si>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</si>
  <si>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</si>
  <si>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</si>
  <si>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</si>
  <si>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</si>
  <si>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</si>
  <si>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</si>
  <si>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</si>
  <si>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</si>
  <si>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</si>
  <si>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</si>
  <si>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</si>
  <si>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</si>
  <si>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</si>
  <si>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</si>
  <si>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</si>
  <si>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</si>
  <si>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</si>
  <si>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</si>
  <si>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</si>
  <si>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</si>
  <si>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</si>
  <si>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</si>
  <si>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</si>
  <si>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</si>
  <si>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</si>
  <si>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</si>
  <si>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</si>
  <si>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</si>
  <si>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</si>
  <si>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</si>
  <si>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</si>
  <si>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</si>
  <si>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</si>
  <si>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</si>
  <si>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</si>
  <si>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</si>
  <si>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</si>
  <si>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</si>
  <si>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</si>
  <si>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</si>
  <si>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</si>
  <si>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</si>
  <si>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</si>
  <si>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</si>
  <si>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</si>
  <si>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</si>
  <si>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</si>
  <si>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</si>
  <si>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</si>
  <si>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</si>
  <si>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</si>
  <si>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</si>
  <si>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</si>
  <si>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</si>
  <si>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</si>
  <si>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</si>
  <si>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</si>
  <si>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</si>
  <si>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</si>
  <si>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</si>
  <si>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</si>
  <si>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</si>
  <si>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</si>
  <si>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</si>
  <si>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</si>
  <si>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</si>
  <si>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</si>
  <si>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</si>
  <si>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</si>
  <si>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</si>
  <si>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</si>
  <si>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</si>
  <si>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</si>
  <si>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</si>
  <si>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</si>
  <si>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</si>
  <si>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</si>
  <si>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</si>
  <si>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</si>
  <si>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</si>
  <si>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</si>
  <si>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</si>
  <si>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</si>
  <si>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</si>
  <si>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</si>
  <si>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</si>
  <si>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</si>
  <si>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</si>
  <si>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</si>
  <si>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</si>
  <si>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</si>
  <si>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</si>
  <si>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</si>
  <si>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</si>
  <si>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</si>
  <si>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</si>
  <si>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</si>
  <si>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</si>
  <si>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</si>
  <si>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</si>
  <si>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</si>
  <si>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</si>
  <si>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</si>
  <si>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</si>
  <si>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</si>
  <si>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</si>
  <si>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</si>
  <si>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</si>
  <si>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</si>
  <si>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</si>
  <si>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</si>
  <si>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</si>
  <si>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</si>
  <si>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</si>
  <si>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</si>
  <si>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</si>
  <si>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</si>
  <si>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</si>
  <si>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Профінансовано станом на 04.11.2016</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</si>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</sst>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4" fillId="0" borderId="22"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6"/>
  <sheetViews>
    <sheetView tabSelected="1" view="pageBreakPreview" zoomScale="60" zoomScaleNormal="70" zoomScalePageLayoutView="0" workbookViewId="0" topLeftCell="D1">
      <pane ySplit="1" topLeftCell="BM2" activePane="bottomLeft" state="frozen"/>
      <selection pane="topLeft" activeCell="D1" sqref="D1"/>
      <selection pane="bottomLeft" activeCell="AP3" sqref="AP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6.66015625" style="17" customWidth="1"/>
    <col min="26" max="32" width="16.83203125" style="4" hidden="1" customWidth="1"/>
    <col min="33" max="34" width="19.16015625" style="4" hidden="1" customWidth="1"/>
    <col min="35" max="35" width="23.33203125" style="4" hidden="1" customWidth="1"/>
    <col min="36" max="36" width="19.33203125" style="4" hidden="1" customWidth="1"/>
    <col min="37" max="37" width="19.16015625" style="4" hidden="1" customWidth="1"/>
    <col min="38" max="38" width="22.16015625" style="258" customWidth="1"/>
    <col min="39" max="16384" width="8" style="4" customWidth="1"/>
  </cols>
  <sheetData>
    <row r="1" spans="2:38" ht="52.5" customHeight="1">
      <c r="B1" s="328" t="s">
        <v>346</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479</v>
      </c>
    </row>
    <row r="3" spans="1:38" ht="93" customHeight="1">
      <c r="A3" s="12"/>
      <c r="B3" s="1" t="s">
        <v>161</v>
      </c>
      <c r="C3" s="1" t="s">
        <v>226</v>
      </c>
      <c r="D3" s="337" t="s">
        <v>462</v>
      </c>
      <c r="E3" s="323" t="s">
        <v>706</v>
      </c>
      <c r="F3" s="329" t="s">
        <v>863</v>
      </c>
      <c r="G3" s="331" t="s">
        <v>478</v>
      </c>
      <c r="H3" s="324" t="s">
        <v>840</v>
      </c>
      <c r="I3" s="324" t="s">
        <v>752</v>
      </c>
      <c r="J3" s="324" t="s">
        <v>703</v>
      </c>
      <c r="K3" s="338" t="s">
        <v>213</v>
      </c>
      <c r="L3" s="338" t="s">
        <v>214</v>
      </c>
      <c r="M3" s="321" t="s">
        <v>648</v>
      </c>
      <c r="N3" s="326" t="s">
        <v>809</v>
      </c>
      <c r="O3" s="317" t="s">
        <v>810</v>
      </c>
      <c r="P3" s="318"/>
      <c r="Q3" s="318"/>
      <c r="R3" s="318"/>
      <c r="S3" s="318"/>
      <c r="T3" s="318"/>
      <c r="U3" s="318"/>
      <c r="V3" s="318"/>
      <c r="W3" s="319"/>
      <c r="X3" s="320"/>
      <c r="Y3" s="316" t="s">
        <v>494</v>
      </c>
      <c r="Z3" s="340" t="s">
        <v>811</v>
      </c>
      <c r="AA3" s="316" t="s">
        <v>812</v>
      </c>
      <c r="AB3" s="316" t="s">
        <v>813</v>
      </c>
      <c r="AC3" s="316" t="s">
        <v>814</v>
      </c>
      <c r="AD3" s="316" t="s">
        <v>822</v>
      </c>
      <c r="AE3" s="316" t="s">
        <v>815</v>
      </c>
      <c r="AF3" s="316" t="s">
        <v>816</v>
      </c>
      <c r="AG3" s="316" t="s">
        <v>817</v>
      </c>
      <c r="AH3" s="316" t="s">
        <v>818</v>
      </c>
      <c r="AI3" s="316" t="s">
        <v>819</v>
      </c>
      <c r="AJ3" s="316" t="s">
        <v>820</v>
      </c>
      <c r="AK3" s="316" t="s">
        <v>821</v>
      </c>
      <c r="AL3" s="316" t="s">
        <v>642</v>
      </c>
    </row>
    <row r="4" spans="1:38" ht="63">
      <c r="A4" s="12"/>
      <c r="B4" s="1"/>
      <c r="C4" s="33"/>
      <c r="D4" s="337"/>
      <c r="E4" s="323"/>
      <c r="F4" s="330"/>
      <c r="G4" s="332"/>
      <c r="H4" s="325"/>
      <c r="I4" s="325"/>
      <c r="J4" s="325"/>
      <c r="K4" s="339"/>
      <c r="L4" s="339"/>
      <c r="M4" s="322"/>
      <c r="N4" s="327"/>
      <c r="O4" s="34" t="s">
        <v>629</v>
      </c>
      <c r="P4" s="34" t="s">
        <v>632</v>
      </c>
      <c r="Q4" s="34" t="s">
        <v>284</v>
      </c>
      <c r="R4" s="34" t="s">
        <v>264</v>
      </c>
      <c r="S4" s="34" t="s">
        <v>261</v>
      </c>
      <c r="T4" s="34" t="s">
        <v>191</v>
      </c>
      <c r="U4" s="34"/>
      <c r="V4" s="270" t="s">
        <v>83</v>
      </c>
      <c r="W4" s="270" t="s">
        <v>403</v>
      </c>
      <c r="X4" s="34"/>
      <c r="Y4" s="316"/>
      <c r="Z4" s="341"/>
      <c r="AA4" s="316"/>
      <c r="AB4" s="316"/>
      <c r="AC4" s="316"/>
      <c r="AD4" s="316"/>
      <c r="AE4" s="316"/>
      <c r="AF4" s="316"/>
      <c r="AG4" s="316"/>
      <c r="AH4" s="316"/>
      <c r="AI4" s="316"/>
      <c r="AJ4" s="316"/>
      <c r="AK4" s="316"/>
      <c r="AL4" s="316"/>
    </row>
    <row r="5" spans="1:38" s="14" customFormat="1" ht="56.25">
      <c r="A5" s="13"/>
      <c r="B5" s="26" t="s">
        <v>689</v>
      </c>
      <c r="C5" s="8"/>
      <c r="D5" s="75"/>
      <c r="E5" s="76"/>
      <c r="F5" s="77" t="s">
        <v>163</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4113360.11</v>
      </c>
    </row>
    <row r="6" spans="1:38" s="14" customFormat="1" ht="18.75">
      <c r="A6" s="13"/>
      <c r="B6" s="26"/>
      <c r="C6" s="26"/>
      <c r="D6" s="304" t="s">
        <v>473</v>
      </c>
      <c r="E6" s="304" t="s">
        <v>705</v>
      </c>
      <c r="F6" s="306" t="s">
        <v>480</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1282731.77</v>
      </c>
    </row>
    <row r="7" spans="1:38" s="14" customFormat="1" ht="75">
      <c r="A7" s="13"/>
      <c r="B7" s="39"/>
      <c r="C7" s="39"/>
      <c r="D7" s="305"/>
      <c r="E7" s="305"/>
      <c r="F7" s="307"/>
      <c r="G7" s="88" t="s">
        <v>792</v>
      </c>
      <c r="H7" s="86"/>
      <c r="I7" s="89"/>
      <c r="J7" s="90"/>
      <c r="K7" s="86"/>
      <c r="L7" s="86"/>
      <c r="M7" s="86"/>
      <c r="N7" s="91">
        <v>3110</v>
      </c>
      <c r="O7" s="86"/>
      <c r="P7" s="86"/>
      <c r="Q7" s="46">
        <f>400000+100000</f>
        <v>500000</v>
      </c>
      <c r="R7" s="46"/>
      <c r="S7" s="247" t="s">
        <v>793</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37777.08+252705.3+12881.46</f>
        <v>303363.84</v>
      </c>
    </row>
    <row r="8" spans="1:38" s="14" customFormat="1" ht="93.75">
      <c r="A8" s="13"/>
      <c r="B8" s="39"/>
      <c r="C8" s="39"/>
      <c r="D8" s="305"/>
      <c r="E8" s="305"/>
      <c r="F8" s="307"/>
      <c r="G8" s="88" t="s">
        <v>633</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05"/>
      <c r="E9" s="305"/>
      <c r="F9" s="307"/>
      <c r="G9" s="88" t="s">
        <v>634</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05"/>
      <c r="E10" s="305"/>
      <c r="F10" s="307"/>
      <c r="G10" s="88" t="s">
        <v>635</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05"/>
      <c r="E11" s="305"/>
      <c r="F11" s="307"/>
      <c r="G11" s="88" t="s">
        <v>636</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05"/>
      <c r="E12" s="305"/>
      <c r="F12" s="307"/>
      <c r="G12" s="88" t="s">
        <v>566</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05"/>
      <c r="E13" s="305"/>
      <c r="F13" s="307"/>
      <c r="G13" s="88" t="s">
        <v>791</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05"/>
      <c r="E14" s="305"/>
      <c r="F14" s="307"/>
      <c r="G14" s="88" t="s">
        <v>711</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v>274900</v>
      </c>
    </row>
    <row r="15" spans="1:38" s="14" customFormat="1" ht="54" hidden="1">
      <c r="A15" s="13"/>
      <c r="B15" s="39"/>
      <c r="C15" s="39"/>
      <c r="D15" s="305"/>
      <c r="E15" s="305"/>
      <c r="F15" s="307"/>
      <c r="G15" s="52" t="s">
        <v>180</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05"/>
      <c r="E16" s="305"/>
      <c r="F16" s="307"/>
      <c r="G16" s="52" t="s">
        <v>654</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05"/>
      <c r="E17" s="305"/>
      <c r="F17" s="307"/>
      <c r="G17" s="52" t="s">
        <v>593</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05"/>
      <c r="E18" s="305"/>
      <c r="F18" s="307"/>
      <c r="G18" s="52" t="s">
        <v>661</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05"/>
      <c r="E19" s="305"/>
      <c r="F19" s="307"/>
      <c r="G19" s="52" t="s">
        <v>274</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05"/>
      <c r="E20" s="305"/>
      <c r="F20" s="307"/>
      <c r="G20" s="52" t="s">
        <v>85</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05"/>
      <c r="E21" s="305"/>
      <c r="F21" s="307"/>
      <c r="G21" s="52" t="s">
        <v>622</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05"/>
      <c r="E22" s="305"/>
      <c r="F22" s="307"/>
      <c r="G22" s="52" t="s">
        <v>443</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05"/>
      <c r="E23" s="305"/>
      <c r="F23" s="307"/>
      <c r="G23" s="246" t="s">
        <v>238</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04" t="s">
        <v>460</v>
      </c>
      <c r="E24" s="304" t="s">
        <v>314</v>
      </c>
      <c r="F24" s="306" t="s">
        <v>153</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05"/>
      <c r="E25" s="305"/>
      <c r="F25" s="307"/>
      <c r="G25" s="52" t="s">
        <v>315</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333"/>
      <c r="E26" s="333"/>
      <c r="F26" s="335"/>
      <c r="G26" s="283" t="s">
        <v>410</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334"/>
      <c r="E27" s="334"/>
      <c r="F27" s="336"/>
      <c r="G27" s="246" t="s">
        <v>617</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348" t="s">
        <v>155</v>
      </c>
      <c r="E28" s="348" t="s">
        <v>869</v>
      </c>
      <c r="F28" s="349" t="s">
        <v>156</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1400000</v>
      </c>
    </row>
    <row r="29" spans="1:38" s="14" customFormat="1" ht="112.5">
      <c r="A29" s="13"/>
      <c r="B29" s="39"/>
      <c r="C29" s="245"/>
      <c r="D29" s="333"/>
      <c r="E29" s="333"/>
      <c r="F29" s="335"/>
      <c r="G29" s="246" t="s">
        <v>404</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v>1400000</v>
      </c>
    </row>
    <row r="30" spans="1:38" s="14" customFormat="1" ht="112.5">
      <c r="A30" s="13"/>
      <c r="B30" s="39"/>
      <c r="C30" s="245"/>
      <c r="D30" s="333"/>
      <c r="E30" s="333"/>
      <c r="F30" s="335"/>
      <c r="G30" s="246" t="s">
        <v>405</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334"/>
      <c r="E31" s="334"/>
      <c r="F31" s="336"/>
      <c r="G31" s="246" t="s">
        <v>406</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04" t="s">
        <v>481</v>
      </c>
      <c r="E32" s="304" t="s">
        <v>366</v>
      </c>
      <c r="F32" s="306" t="s">
        <v>802</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761688</v>
      </c>
    </row>
    <row r="33" spans="1:38" s="14" customFormat="1" ht="131.25">
      <c r="A33" s="13"/>
      <c r="B33" s="26"/>
      <c r="C33" s="27"/>
      <c r="D33" s="305"/>
      <c r="E33" s="305"/>
      <c r="F33" s="307"/>
      <c r="G33" s="95" t="s">
        <v>181</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f>702854.18+58833.82</f>
        <v>761688</v>
      </c>
    </row>
    <row r="34" spans="1:38" s="14" customFormat="1" ht="88.5" hidden="1">
      <c r="A34" s="13"/>
      <c r="B34" s="26"/>
      <c r="C34" s="27"/>
      <c r="D34" s="305"/>
      <c r="E34" s="305"/>
      <c r="F34" s="307"/>
      <c r="G34" s="95" t="s">
        <v>764</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495</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04" t="s">
        <v>473</v>
      </c>
      <c r="E36" s="304" t="s">
        <v>705</v>
      </c>
      <c r="F36" s="306" t="s">
        <v>480</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05"/>
      <c r="E37" s="305"/>
      <c r="F37" s="307"/>
      <c r="G37" s="94" t="s">
        <v>444</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05"/>
      <c r="E38" s="305"/>
      <c r="F38" s="307"/>
      <c r="G38" s="94" t="s">
        <v>445</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571</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56279494.58</v>
      </c>
    </row>
    <row r="40" spans="2:38" ht="18.75">
      <c r="B40" s="20"/>
      <c r="C40" s="9"/>
      <c r="D40" s="304" t="s">
        <v>473</v>
      </c>
      <c r="E40" s="304" t="s">
        <v>705</v>
      </c>
      <c r="F40" s="306" t="s">
        <v>480</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05"/>
      <c r="E41" s="305"/>
      <c r="F41" s="307"/>
      <c r="G41" s="108" t="s">
        <v>726</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05"/>
      <c r="E42" s="305"/>
      <c r="F42" s="307"/>
      <c r="G42" s="108" t="s">
        <v>446</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05"/>
      <c r="E43" s="305"/>
      <c r="F43" s="307"/>
      <c r="G43" s="108" t="s">
        <v>447</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05"/>
      <c r="E44" s="305"/>
      <c r="F44" s="307"/>
      <c r="G44" s="108" t="s">
        <v>448</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05"/>
      <c r="E45" s="305"/>
      <c r="F45" s="307"/>
      <c r="G45" s="108" t="s">
        <v>449</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05"/>
      <c r="E46" s="305"/>
      <c r="F46" s="307"/>
      <c r="G46" s="108" t="s">
        <v>450</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299" t="s">
        <v>482</v>
      </c>
      <c r="E47" s="299" t="s">
        <v>347</v>
      </c>
      <c r="F47" s="293" t="s">
        <v>355</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25294518.26</v>
      </c>
    </row>
    <row r="48" spans="2:38" ht="37.5">
      <c r="B48" s="25"/>
      <c r="C48" s="25"/>
      <c r="D48" s="300"/>
      <c r="E48" s="300"/>
      <c r="F48" s="294"/>
      <c r="G48" s="108" t="s">
        <v>451</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00"/>
      <c r="E49" s="300"/>
      <c r="F49" s="294"/>
      <c r="G49" s="108" t="s">
        <v>209</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00"/>
      <c r="E50" s="300"/>
      <c r="F50" s="294"/>
      <c r="G50" s="108" t="s">
        <v>121</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00"/>
      <c r="E51" s="300"/>
      <c r="F51" s="294"/>
      <c r="G51" s="108" t="s">
        <v>101</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00"/>
      <c r="E52" s="300"/>
      <c r="F52" s="294"/>
      <c r="G52" s="108" t="s">
        <v>662</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00"/>
      <c r="E53" s="300"/>
      <c r="F53" s="294"/>
      <c r="G53" s="108" t="s">
        <v>137</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1303.2+206306.1+88416.9</f>
        <v>296026.2</v>
      </c>
    </row>
    <row r="54" spans="2:38" ht="37.5">
      <c r="B54" s="25"/>
      <c r="C54" s="25"/>
      <c r="D54" s="300"/>
      <c r="E54" s="300"/>
      <c r="F54" s="294"/>
      <c r="G54" s="108" t="s">
        <v>644</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00"/>
      <c r="E55" s="300"/>
      <c r="F55" s="294"/>
      <c r="G55" s="108" t="s">
        <v>34</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00"/>
      <c r="E56" s="300"/>
      <c r="F56" s="294"/>
      <c r="G56" s="108" t="s">
        <v>783</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00"/>
      <c r="E57" s="300"/>
      <c r="F57" s="294"/>
      <c r="G57" s="108" t="s">
        <v>439</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00"/>
      <c r="E58" s="300"/>
      <c r="F58" s="294"/>
      <c r="G58" s="108" t="s">
        <v>784</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00"/>
      <c r="E59" s="300"/>
      <c r="F59" s="294"/>
      <c r="G59" s="108" t="s">
        <v>98</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v>6500</v>
      </c>
    </row>
    <row r="60" spans="2:38" ht="56.25">
      <c r="B60" s="25"/>
      <c r="C60" s="25"/>
      <c r="D60" s="300"/>
      <c r="E60" s="300"/>
      <c r="F60" s="294"/>
      <c r="G60" s="108" t="s">
        <v>372</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00"/>
      <c r="E61" s="300"/>
      <c r="F61" s="294"/>
      <c r="G61" s="108" t="s">
        <v>206</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00"/>
      <c r="E62" s="300"/>
      <c r="F62" s="294"/>
      <c r="G62" s="108" t="s">
        <v>431</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4080+81491+9+81482</f>
        <v>167062</v>
      </c>
    </row>
    <row r="63" spans="2:38" ht="56.25">
      <c r="B63" s="25"/>
      <c r="C63" s="25"/>
      <c r="D63" s="300"/>
      <c r="E63" s="300"/>
      <c r="F63" s="294"/>
      <c r="G63" s="108" t="s">
        <v>207</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v>4500</v>
      </c>
    </row>
    <row r="64" spans="2:38" ht="112.5">
      <c r="B64" s="25"/>
      <c r="C64" s="25"/>
      <c r="D64" s="300"/>
      <c r="E64" s="300"/>
      <c r="F64" s="294"/>
      <c r="G64" s="108" t="s">
        <v>521</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00"/>
      <c r="E65" s="300"/>
      <c r="F65" s="294"/>
      <c r="G65" s="108" t="s">
        <v>239</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00"/>
      <c r="E66" s="300"/>
      <c r="F66" s="294"/>
      <c r="G66" s="108" t="s">
        <v>240</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78328.8+76169.76+2282.67</f>
        <v>156781.23</v>
      </c>
    </row>
    <row r="67" spans="2:38" ht="37.5">
      <c r="B67" s="25"/>
      <c r="C67" s="25"/>
      <c r="D67" s="300"/>
      <c r="E67" s="300"/>
      <c r="F67" s="294"/>
      <c r="G67" s="108" t="s">
        <v>317</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00"/>
      <c r="E68" s="300"/>
      <c r="F68" s="294"/>
      <c r="G68" s="108" t="s">
        <v>96</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00"/>
      <c r="E69" s="300"/>
      <c r="F69" s="294"/>
      <c r="G69" s="108" t="s">
        <v>33</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73605.5+73605.5</f>
        <v>147211</v>
      </c>
    </row>
    <row r="70" spans="2:38" ht="37.5">
      <c r="B70" s="25"/>
      <c r="C70" s="25"/>
      <c r="D70" s="300"/>
      <c r="E70" s="300"/>
      <c r="F70" s="294"/>
      <c r="G70" s="108" t="s">
        <v>385</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f>122523.5+122523</f>
        <v>245046.5</v>
      </c>
    </row>
    <row r="71" spans="2:38" ht="56.25">
      <c r="B71" s="25"/>
      <c r="C71" s="25"/>
      <c r="D71" s="300"/>
      <c r="E71" s="300"/>
      <c r="F71" s="294"/>
      <c r="G71" s="108" t="s">
        <v>370</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00"/>
      <c r="E72" s="300"/>
      <c r="F72" s="294"/>
      <c r="G72" s="108" t="s">
        <v>371</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00"/>
      <c r="E73" s="300"/>
      <c r="F73" s="294"/>
      <c r="G73" s="108" t="s">
        <v>116</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49734.6+0.6+719.98+48158.4</f>
        <v>98613.58</v>
      </c>
    </row>
    <row r="74" spans="2:38" ht="37.5">
      <c r="B74" s="25"/>
      <c r="C74" s="25"/>
      <c r="D74" s="300"/>
      <c r="E74" s="300"/>
      <c r="F74" s="294"/>
      <c r="G74" s="108" t="s">
        <v>319</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00"/>
      <c r="E75" s="300"/>
      <c r="F75" s="294"/>
      <c r="G75" s="108" t="s">
        <v>117</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6188+408318.38+139543.88+35434.34+512.36</f>
        <v>589996.96</v>
      </c>
    </row>
    <row r="76" spans="2:38" ht="56.25">
      <c r="B76" s="25"/>
      <c r="C76" s="25"/>
      <c r="D76" s="300"/>
      <c r="E76" s="300"/>
      <c r="F76" s="294"/>
      <c r="G76" s="108" t="s">
        <v>120</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00"/>
      <c r="E77" s="300"/>
      <c r="F77" s="294"/>
      <c r="G77" s="108" t="s">
        <v>336</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35353.64+339.16</f>
        <v>35692.8</v>
      </c>
    </row>
    <row r="78" spans="2:38" ht="37.5">
      <c r="B78" s="25"/>
      <c r="C78" s="25"/>
      <c r="D78" s="300"/>
      <c r="E78" s="300"/>
      <c r="F78" s="294"/>
      <c r="G78" s="108" t="s">
        <v>337</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00"/>
      <c r="E79" s="300"/>
      <c r="F79" s="294"/>
      <c r="G79" s="108" t="s">
        <v>38</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49113.5+117861.7+1477</f>
        <v>168452.2</v>
      </c>
    </row>
    <row r="80" spans="2:38" ht="60.75" customHeight="1">
      <c r="B80" s="25"/>
      <c r="C80" s="25"/>
      <c r="D80" s="300"/>
      <c r="E80" s="300"/>
      <c r="F80" s="294"/>
      <c r="G80" s="108" t="s">
        <v>440</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v>50000</v>
      </c>
      <c r="AJ80" s="42">
        <f>100000-50000</f>
        <v>50000</v>
      </c>
      <c r="AK80" s="42"/>
      <c r="AL80" s="260">
        <v>49095</v>
      </c>
    </row>
    <row r="81" spans="2:38" ht="75">
      <c r="B81" s="25"/>
      <c r="C81" s="25"/>
      <c r="D81" s="300"/>
      <c r="E81" s="300"/>
      <c r="F81" s="294"/>
      <c r="G81" s="108" t="s">
        <v>109</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00"/>
      <c r="E82" s="300"/>
      <c r="F82" s="294"/>
      <c r="G82" s="108" t="s">
        <v>110</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00"/>
      <c r="E83" s="300"/>
      <c r="F83" s="294"/>
      <c r="G83" s="108" t="s">
        <v>301</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58966+58966</f>
        <v>117932</v>
      </c>
    </row>
    <row r="84" spans="2:38" ht="37.5">
      <c r="B84" s="25"/>
      <c r="C84" s="25"/>
      <c r="D84" s="300"/>
      <c r="E84" s="300"/>
      <c r="F84" s="294"/>
      <c r="G84" s="108" t="s">
        <v>376</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6183+0.2+408323.59+174990.88+9020.75+1475</f>
        <v>599993.42</v>
      </c>
    </row>
    <row r="85" spans="2:38" ht="56.25">
      <c r="B85" s="25"/>
      <c r="C85" s="25"/>
      <c r="D85" s="300"/>
      <c r="E85" s="300"/>
      <c r="F85" s="294"/>
      <c r="G85" s="108" t="s">
        <v>386</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00"/>
      <c r="E86" s="300"/>
      <c r="F86" s="294"/>
      <c r="G86" s="108" t="s">
        <v>387</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00"/>
      <c r="E87" s="300"/>
      <c r="F87" s="294"/>
      <c r="G87" s="108" t="s">
        <v>114</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00"/>
      <c r="E88" s="300"/>
      <c r="F88" s="294"/>
      <c r="G88" s="108" t="s">
        <v>115</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00"/>
      <c r="E89" s="300"/>
      <c r="F89" s="294"/>
      <c r="G89" s="108" t="s">
        <v>118</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00"/>
      <c r="E90" s="300"/>
      <c r="F90" s="294"/>
      <c r="G90" s="108" t="s">
        <v>383</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00"/>
      <c r="E91" s="300"/>
      <c r="F91" s="294"/>
      <c r="G91" s="108" t="s">
        <v>438</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00"/>
      <c r="E92" s="300"/>
      <c r="F92" s="294"/>
      <c r="G92" s="108" t="s">
        <v>384</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00"/>
      <c r="E93" s="300"/>
      <c r="F93" s="294"/>
      <c r="G93" s="108" t="s">
        <v>171</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300"/>
      <c r="E94" s="300"/>
      <c r="F94" s="294"/>
      <c r="G94" s="108" t="s">
        <v>172</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00"/>
      <c r="E95" s="300"/>
      <c r="F95" s="294"/>
      <c r="G95" s="108" t="s">
        <v>173</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00"/>
      <c r="E96" s="300"/>
      <c r="F96" s="294"/>
      <c r="G96" s="108" t="s">
        <v>174</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00"/>
      <c r="E97" s="300"/>
      <c r="F97" s="294"/>
      <c r="G97" s="108" t="s">
        <v>175</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00"/>
      <c r="E98" s="300"/>
      <c r="F98" s="294"/>
      <c r="G98" s="108" t="s">
        <v>176</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3659+120358.5+81097</f>
        <v>205114.5</v>
      </c>
    </row>
    <row r="99" spans="2:38" ht="37.5">
      <c r="B99" s="25"/>
      <c r="C99" s="25"/>
      <c r="D99" s="300"/>
      <c r="E99" s="300"/>
      <c r="F99" s="294"/>
      <c r="G99" s="108" t="s">
        <v>179</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00"/>
      <c r="E100" s="300"/>
      <c r="F100" s="294"/>
      <c r="G100" s="108" t="s">
        <v>537</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00"/>
      <c r="E101" s="300"/>
      <c r="F101" s="294"/>
      <c r="G101" s="108" t="s">
        <v>538</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89973.1+918+89972.9</f>
        <v>180864</v>
      </c>
    </row>
    <row r="102" spans="2:38" ht="56.25">
      <c r="B102" s="25"/>
      <c r="C102" s="25"/>
      <c r="D102" s="300"/>
      <c r="E102" s="300"/>
      <c r="F102" s="294"/>
      <c r="G102" s="108" t="s">
        <v>390</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00"/>
      <c r="E103" s="300"/>
      <c r="F103" s="294"/>
      <c r="G103" s="108" t="s">
        <v>678</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4080+71115.5+909.5+64723</f>
        <v>140828</v>
      </c>
    </row>
    <row r="104" spans="2:38" ht="56.25">
      <c r="B104" s="25"/>
      <c r="C104" s="25"/>
      <c r="D104" s="300"/>
      <c r="E104" s="300"/>
      <c r="F104" s="294"/>
      <c r="G104" s="108" t="s">
        <v>637</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4386+109778+2</f>
        <v>114166</v>
      </c>
    </row>
    <row r="105" spans="2:38" ht="56.25">
      <c r="B105" s="25"/>
      <c r="C105" s="25"/>
      <c r="D105" s="300"/>
      <c r="E105" s="300"/>
      <c r="F105" s="294"/>
      <c r="G105" s="108" t="s">
        <v>305</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300"/>
      <c r="E106" s="300"/>
      <c r="F106" s="294"/>
      <c r="G106" s="108" t="s">
        <v>306</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00"/>
      <c r="E107" s="300"/>
      <c r="F107" s="294"/>
      <c r="G107" s="108" t="s">
        <v>307</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00"/>
      <c r="E108" s="300"/>
      <c r="F108" s="294"/>
      <c r="G108" s="108" t="s">
        <v>308</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00"/>
      <c r="E109" s="300"/>
      <c r="F109" s="294"/>
      <c r="G109" s="108" t="s">
        <v>772</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00"/>
      <c r="E110" s="300"/>
      <c r="F110" s="294"/>
      <c r="G110" s="108" t="s">
        <v>773</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5987.6+339523.88+145499.16+1475+7476.33</f>
        <v>499961.97000000003</v>
      </c>
    </row>
    <row r="111" spans="2:38" ht="37.5">
      <c r="B111" s="25"/>
      <c r="C111" s="25"/>
      <c r="D111" s="300"/>
      <c r="E111" s="300"/>
      <c r="F111" s="294"/>
      <c r="G111" s="108" t="s">
        <v>234</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59000+95000+112000-154000-12000-98415+145000</f>
        <v>146585</v>
      </c>
      <c r="AJ111" s="42">
        <f>200000-130000-70000+188000+98350-145000</f>
        <v>141350</v>
      </c>
      <c r="AK111" s="42">
        <v>65</v>
      </c>
      <c r="AL111" s="260">
        <f>5805.8+338760.8+0.2+1475+145062+8500</f>
        <v>499603.8</v>
      </c>
    </row>
    <row r="112" spans="2:38" ht="56.25">
      <c r="B112" s="25"/>
      <c r="C112" s="25"/>
      <c r="D112" s="300"/>
      <c r="E112" s="300"/>
      <c r="F112" s="294"/>
      <c r="G112" s="108" t="s">
        <v>436</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00"/>
      <c r="E113" s="300"/>
      <c r="F113" s="294"/>
      <c r="G113" s="108" t="s">
        <v>235</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6799+167960+0.5+4.5+1475+2889.65</f>
        <v>179128.65</v>
      </c>
    </row>
    <row r="114" spans="2:38" ht="56.25">
      <c r="B114" s="25"/>
      <c r="C114" s="25"/>
      <c r="D114" s="300"/>
      <c r="E114" s="300"/>
      <c r="F114" s="294"/>
      <c r="G114" s="108" t="s">
        <v>316</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00"/>
      <c r="E115" s="300"/>
      <c r="F115" s="294"/>
      <c r="G115" s="108" t="s">
        <v>236</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00"/>
      <c r="E116" s="300"/>
      <c r="F116" s="294"/>
      <c r="G116" s="108" t="s">
        <v>278</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f>161853+124047.6</f>
        <v>285900.6</v>
      </c>
    </row>
    <row r="117" spans="2:38" ht="56.25">
      <c r="B117" s="25"/>
      <c r="C117" s="25"/>
      <c r="D117" s="300"/>
      <c r="E117" s="300"/>
      <c r="F117" s="294"/>
      <c r="G117" s="108" t="s">
        <v>279</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80990.4+7765.2+73225.2</f>
        <v>161980.8</v>
      </c>
    </row>
    <row r="118" spans="2:38" ht="37.5">
      <c r="B118" s="25"/>
      <c r="C118" s="25"/>
      <c r="D118" s="300"/>
      <c r="E118" s="300"/>
      <c r="F118" s="294"/>
      <c r="G118" s="108" t="s">
        <v>280</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00"/>
      <c r="E119" s="300"/>
      <c r="F119" s="294"/>
      <c r="G119" s="108" t="s">
        <v>544</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00"/>
      <c r="E120" s="300"/>
      <c r="F120" s="294"/>
      <c r="G120" s="108" t="s">
        <v>729</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00"/>
      <c r="E121" s="300"/>
      <c r="F121" s="294"/>
      <c r="G121" s="108" t="s">
        <v>607</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00"/>
      <c r="E122" s="300"/>
      <c r="F122" s="294"/>
      <c r="G122" s="108" t="s">
        <v>396</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00"/>
      <c r="E123" s="300"/>
      <c r="F123" s="294"/>
      <c r="G123" s="108" t="s">
        <v>397</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00"/>
      <c r="E124" s="300"/>
      <c r="F124" s="294"/>
      <c r="G124" s="108" t="s">
        <v>186</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00"/>
      <c r="E125" s="300"/>
      <c r="F125" s="294"/>
      <c r="G125" s="108" t="s">
        <v>638</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100000-100000-136900-50000-145000</f>
        <v>-331900</v>
      </c>
      <c r="AJ125" s="42">
        <f>243000-243000+53300+50000+145000</f>
        <v>248300</v>
      </c>
      <c r="AK125" s="42">
        <f>100000-100000+83600</f>
        <v>83600</v>
      </c>
      <c r="AL125" s="260">
        <f>14400+216007.6+33600+249542+7037.94</f>
        <v>520587.54</v>
      </c>
    </row>
    <row r="126" spans="2:38" ht="36" hidden="1">
      <c r="B126" s="25"/>
      <c r="C126" s="25"/>
      <c r="D126" s="300"/>
      <c r="E126" s="300"/>
      <c r="F126" s="294"/>
      <c r="G126" s="108" t="s">
        <v>639</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00"/>
      <c r="E127" s="300"/>
      <c r="F127" s="294"/>
      <c r="G127" s="108" t="s">
        <v>673</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25000+320021.52+106.09+4886.33</f>
        <v>350013.94000000006</v>
      </c>
    </row>
    <row r="128" spans="2:38" ht="56.25">
      <c r="B128" s="25"/>
      <c r="C128" s="25"/>
      <c r="D128" s="300"/>
      <c r="E128" s="300"/>
      <c r="F128" s="294"/>
      <c r="G128" s="108" t="s">
        <v>640</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220961.31+219917.31</f>
        <v>440878.62</v>
      </c>
    </row>
    <row r="129" spans="2:38" ht="56.25">
      <c r="B129" s="25"/>
      <c r="C129" s="25"/>
      <c r="D129" s="300"/>
      <c r="E129" s="300"/>
      <c r="F129" s="294"/>
      <c r="G129" s="108" t="s">
        <v>775</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00"/>
      <c r="E130" s="300"/>
      <c r="F130" s="294"/>
      <c r="G130" s="108" t="s">
        <v>195</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00"/>
      <c r="E131" s="300"/>
      <c r="F131" s="294"/>
      <c r="G131" s="108" t="s">
        <v>196</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00"/>
      <c r="E132" s="300"/>
      <c r="F132" s="294"/>
      <c r="G132" s="108" t="s">
        <v>762</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00"/>
      <c r="E133" s="300"/>
      <c r="F133" s="294"/>
      <c r="G133" s="108" t="s">
        <v>763</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00"/>
      <c r="E134" s="300"/>
      <c r="F134" s="294"/>
      <c r="G134" s="108" t="s">
        <v>528</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00"/>
      <c r="E135" s="300"/>
      <c r="F135" s="294"/>
      <c r="G135" s="108" t="s">
        <v>529</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00"/>
      <c r="E136" s="300"/>
      <c r="F136" s="294"/>
      <c r="G136" s="108" t="s">
        <v>530</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00"/>
      <c r="E137" s="300"/>
      <c r="F137" s="294"/>
      <c r="G137" s="108" t="s">
        <v>531</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00"/>
      <c r="E138" s="300"/>
      <c r="F138" s="294"/>
      <c r="G138" s="108" t="s">
        <v>850</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00"/>
      <c r="E139" s="300"/>
      <c r="F139" s="294"/>
      <c r="G139" s="108" t="s">
        <v>524</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341165.4+149936.4+5832.71+148429.2</f>
        <v>645363.7100000001</v>
      </c>
    </row>
    <row r="140" spans="2:38" ht="75">
      <c r="B140" s="25"/>
      <c r="C140" s="25"/>
      <c r="D140" s="300"/>
      <c r="E140" s="300"/>
      <c r="F140" s="294"/>
      <c r="G140" s="108" t="s">
        <v>123</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00"/>
      <c r="E141" s="300"/>
      <c r="F141" s="294"/>
      <c r="G141" s="108" t="s">
        <v>124</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5992.4+339507.52+123703.72+4466+21794.42+1475+319.3</f>
        <v>497258.36</v>
      </c>
    </row>
    <row r="142" spans="2:38" ht="66.75" customHeight="1">
      <c r="B142" s="25"/>
      <c r="C142" s="25"/>
      <c r="D142" s="300"/>
      <c r="E142" s="300"/>
      <c r="F142" s="294"/>
      <c r="G142" s="108" t="s">
        <v>441</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00"/>
      <c r="E143" s="300"/>
      <c r="F143" s="294"/>
      <c r="G143" s="108" t="s">
        <v>125</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f>6747+15743</f>
        <v>22490</v>
      </c>
    </row>
    <row r="144" spans="2:38" ht="37.5">
      <c r="B144" s="25"/>
      <c r="C144" s="25"/>
      <c r="D144" s="300"/>
      <c r="E144" s="300"/>
      <c r="F144" s="294"/>
      <c r="G144" s="108" t="s">
        <v>126</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00"/>
      <c r="E145" s="300"/>
      <c r="F145" s="294"/>
      <c r="G145" s="108" t="s">
        <v>100</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00"/>
      <c r="E146" s="300"/>
      <c r="F146" s="294"/>
      <c r="G146" s="108" t="s">
        <v>127</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2880+6720+239369.4+3683.68</f>
        <v>252653.08</v>
      </c>
    </row>
    <row r="147" spans="2:38" ht="50.25" customHeight="1">
      <c r="B147" s="25"/>
      <c r="C147" s="25"/>
      <c r="D147" s="300"/>
      <c r="E147" s="300"/>
      <c r="F147" s="294"/>
      <c r="G147" s="108" t="s">
        <v>128</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1681.21+166530.21+2540.7</f>
        <v>170752.12</v>
      </c>
    </row>
    <row r="148" spans="2:38" ht="56.25">
      <c r="B148" s="25"/>
      <c r="C148" s="25"/>
      <c r="D148" s="300"/>
      <c r="E148" s="300"/>
      <c r="F148" s="294"/>
      <c r="G148" s="108" t="s">
        <v>129</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00"/>
      <c r="E149" s="300"/>
      <c r="F149" s="294"/>
      <c r="G149" s="108" t="s">
        <v>130</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f>6747+15743</f>
        <v>22490</v>
      </c>
    </row>
    <row r="150" spans="2:38" ht="56.25">
      <c r="B150" s="25"/>
      <c r="C150" s="25"/>
      <c r="D150" s="300"/>
      <c r="E150" s="300"/>
      <c r="F150" s="294"/>
      <c r="G150" s="108" t="s">
        <v>202</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00"/>
      <c r="E151" s="300"/>
      <c r="F151" s="294"/>
      <c r="G151" s="108" t="s">
        <v>553</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00"/>
      <c r="E152" s="300"/>
      <c r="F152" s="294"/>
      <c r="G152" s="108" t="s">
        <v>554</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1305.6+73207+2280+58859+59066+36832+1670.78</f>
        <v>233220.38</v>
      </c>
    </row>
    <row r="153" spans="2:38" ht="37.5">
      <c r="B153" s="25"/>
      <c r="C153" s="25"/>
      <c r="D153" s="300"/>
      <c r="E153" s="300"/>
      <c r="F153" s="294"/>
      <c r="G153" s="108" t="s">
        <v>555</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00"/>
      <c r="E154" s="300"/>
      <c r="F154" s="294"/>
      <c r="G154" s="108" t="s">
        <v>556</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3150+227571.5+7979+216377.5</f>
        <v>455078</v>
      </c>
    </row>
    <row r="155" spans="2:38" ht="56.25">
      <c r="B155" s="25"/>
      <c r="C155" s="25"/>
      <c r="D155" s="300"/>
      <c r="E155" s="300"/>
      <c r="F155" s="294"/>
      <c r="G155" s="108" t="s">
        <v>205</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00"/>
      <c r="E156" s="300"/>
      <c r="F156" s="294"/>
      <c r="G156" s="108" t="s">
        <v>318</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00"/>
      <c r="E157" s="300"/>
      <c r="F157" s="294"/>
      <c r="G157" s="108" t="s">
        <v>136</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00"/>
      <c r="E158" s="300"/>
      <c r="F158" s="294"/>
      <c r="G158" s="108" t="s">
        <v>144</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78328.78+76778.9+426+2281.55</f>
        <v>157815.22999999998</v>
      </c>
    </row>
    <row r="159" spans="2:38" ht="56.25">
      <c r="B159" s="25"/>
      <c r="C159" s="25"/>
      <c r="D159" s="300"/>
      <c r="E159" s="300"/>
      <c r="F159" s="294"/>
      <c r="G159" s="108" t="s">
        <v>145</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00"/>
      <c r="E160" s="300"/>
      <c r="F160" s="294"/>
      <c r="G160" s="108" t="s">
        <v>578</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00"/>
      <c r="E161" s="300"/>
      <c r="F161" s="294"/>
      <c r="G161" s="108" t="s">
        <v>719</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300"/>
      <c r="E162" s="300"/>
      <c r="F162" s="294"/>
      <c r="G162" s="108" t="s">
        <v>720</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00"/>
      <c r="E163" s="300"/>
      <c r="F163" s="294"/>
      <c r="G163" s="108" t="s">
        <v>721</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00"/>
      <c r="E164" s="300"/>
      <c r="F164" s="294"/>
      <c r="G164" s="108" t="s">
        <v>722</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00"/>
      <c r="E165" s="300"/>
      <c r="F165" s="294"/>
      <c r="G165" s="108" t="s">
        <v>23</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83236.76+73535.38+2429.18</f>
        <v>159201.32</v>
      </c>
    </row>
    <row r="166" spans="2:38" ht="37.5">
      <c r="B166" s="25"/>
      <c r="C166" s="25"/>
      <c r="D166" s="300"/>
      <c r="E166" s="300"/>
      <c r="F166" s="294"/>
      <c r="G166" s="108" t="s">
        <v>24</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00"/>
      <c r="E167" s="300"/>
      <c r="F167" s="294"/>
      <c r="G167" s="108" t="s">
        <v>25</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00"/>
      <c r="E168" s="300"/>
      <c r="F168" s="294"/>
      <c r="G168" s="108" t="s">
        <v>442</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00"/>
      <c r="E169" s="300"/>
      <c r="F169" s="294"/>
      <c r="G169" s="108" t="s">
        <v>26</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00"/>
      <c r="E170" s="300"/>
      <c r="F170" s="294"/>
      <c r="G170" s="108" t="s">
        <v>27</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148630.3+144760</f>
        <v>293390.3</v>
      </c>
    </row>
    <row r="171" spans="2:38" ht="75">
      <c r="B171" s="25"/>
      <c r="C171" s="25"/>
      <c r="D171" s="300"/>
      <c r="E171" s="300"/>
      <c r="F171" s="294"/>
      <c r="G171" s="108" t="s">
        <v>539</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00"/>
      <c r="E172" s="300"/>
      <c r="F172" s="294"/>
      <c r="G172" s="108" t="s">
        <v>540</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59852+1028.4+49861+4247+4247</f>
        <v>119235.4</v>
      </c>
    </row>
    <row r="173" spans="2:38" ht="37.5">
      <c r="B173" s="25"/>
      <c r="C173" s="25"/>
      <c r="D173" s="300"/>
      <c r="E173" s="300"/>
      <c r="F173" s="294"/>
      <c r="G173" s="108" t="s">
        <v>298</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00"/>
      <c r="E174" s="300"/>
      <c r="F174" s="294"/>
      <c r="G174" s="108" t="s">
        <v>299</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00"/>
      <c r="E175" s="300"/>
      <c r="F175" s="294"/>
      <c r="G175" s="108" t="s">
        <v>252</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00"/>
      <c r="E176" s="300"/>
      <c r="F176" s="294"/>
      <c r="G176" s="108" t="s">
        <v>645</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f>49014</f>
        <v>49014</v>
      </c>
    </row>
    <row r="177" spans="2:38" ht="56.25">
      <c r="B177" s="25"/>
      <c r="C177" s="25"/>
      <c r="D177" s="300"/>
      <c r="E177" s="300"/>
      <c r="F177" s="294"/>
      <c r="G177" s="108" t="s">
        <v>338</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48701.48+843.07+20872.07</f>
        <v>70416.62</v>
      </c>
    </row>
    <row r="178" spans="2:38" ht="37.5">
      <c r="B178" s="25"/>
      <c r="C178" s="25"/>
      <c r="D178" s="300"/>
      <c r="E178" s="300"/>
      <c r="F178" s="294"/>
      <c r="G178" s="108" t="s">
        <v>253</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00"/>
      <c r="E179" s="300"/>
      <c r="F179" s="294"/>
      <c r="G179" s="108" t="s">
        <v>254</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00"/>
      <c r="E180" s="300"/>
      <c r="F180" s="294"/>
      <c r="G180" s="108" t="s">
        <v>426</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00"/>
      <c r="E181" s="300"/>
      <c r="F181" s="294"/>
      <c r="G181" s="108" t="s">
        <v>427</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300"/>
      <c r="E182" s="300"/>
      <c r="F182" s="294"/>
      <c r="G182" s="108" t="s">
        <v>437</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00"/>
      <c r="E183" s="300"/>
      <c r="F183" s="294"/>
      <c r="G183" s="108" t="s">
        <v>428</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00"/>
      <c r="E184" s="300"/>
      <c r="F184" s="294"/>
      <c r="G184" s="52" t="s">
        <v>466</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00"/>
      <c r="E185" s="300"/>
      <c r="F185" s="294"/>
      <c r="G185" s="52" t="s">
        <v>81</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00"/>
      <c r="E186" s="300"/>
      <c r="F186" s="294"/>
      <c r="G186" s="52" t="s">
        <v>82</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299" t="s">
        <v>483</v>
      </c>
      <c r="E187" s="299" t="s">
        <v>349</v>
      </c>
      <c r="F187" s="293" t="s">
        <v>348</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12806989.500000004</v>
      </c>
    </row>
    <row r="188" spans="2:38" ht="37.5">
      <c r="B188" s="20"/>
      <c r="C188" s="20"/>
      <c r="D188" s="300"/>
      <c r="E188" s="300"/>
      <c r="F188" s="294"/>
      <c r="G188" s="108" t="s">
        <v>429</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00"/>
      <c r="E189" s="300"/>
      <c r="F189" s="294"/>
      <c r="G189" s="108" t="s">
        <v>796</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00"/>
      <c r="E190" s="300"/>
      <c r="F190" s="294"/>
      <c r="G190" s="108" t="s">
        <v>603</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00"/>
      <c r="E191" s="300"/>
      <c r="F191" s="294"/>
      <c r="G191" s="108" t="s">
        <v>649</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00"/>
      <c r="E192" s="300"/>
      <c r="F192" s="294"/>
      <c r="G192" s="308" t="s">
        <v>417</v>
      </c>
      <c r="H192" s="50"/>
      <c r="I192" s="92"/>
      <c r="J192" s="117"/>
      <c r="K192" s="36"/>
      <c r="L192" s="36"/>
      <c r="M192" s="36"/>
      <c r="N192" s="310">
        <v>3132</v>
      </c>
      <c r="O192" s="36"/>
      <c r="P192" s="121"/>
      <c r="Q192" s="50"/>
      <c r="R192" s="50"/>
      <c r="S192" s="50"/>
      <c r="T192" s="50"/>
      <c r="U192" s="50"/>
      <c r="V192" s="50"/>
      <c r="W192" s="50"/>
      <c r="X192" s="50"/>
      <c r="Y192" s="312">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00"/>
      <c r="E193" s="300"/>
      <c r="F193" s="294"/>
      <c r="G193" s="309"/>
      <c r="H193" s="50"/>
      <c r="I193" s="92"/>
      <c r="J193" s="117"/>
      <c r="K193" s="36"/>
      <c r="L193" s="36"/>
      <c r="M193" s="36"/>
      <c r="N193" s="311"/>
      <c r="O193" s="36"/>
      <c r="P193" s="121"/>
      <c r="Q193" s="50"/>
      <c r="R193" s="50"/>
      <c r="S193" s="50"/>
      <c r="T193" s="50"/>
      <c r="U193" s="50"/>
      <c r="V193" s="50"/>
      <c r="W193" s="50" t="s">
        <v>220</v>
      </c>
      <c r="X193" s="50"/>
      <c r="Y193" s="313"/>
      <c r="Z193" s="36"/>
      <c r="AA193" s="36"/>
      <c r="AB193" s="36"/>
      <c r="AC193" s="42"/>
      <c r="AD193" s="42"/>
      <c r="AE193" s="50"/>
      <c r="AF193" s="42"/>
      <c r="AG193" s="42">
        <v>15000</v>
      </c>
      <c r="AH193" s="42"/>
      <c r="AI193" s="42"/>
      <c r="AJ193" s="42"/>
      <c r="AK193" s="42"/>
      <c r="AL193" s="36"/>
    </row>
    <row r="194" spans="2:38" ht="37.5">
      <c r="B194" s="20"/>
      <c r="C194" s="20"/>
      <c r="D194" s="300"/>
      <c r="E194" s="300"/>
      <c r="F194" s="294"/>
      <c r="G194" s="108" t="s">
        <v>713</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00"/>
      <c r="E195" s="300"/>
      <c r="F195" s="294"/>
      <c r="G195" s="108" t="s">
        <v>744</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00"/>
      <c r="E196" s="300"/>
      <c r="F196" s="294"/>
      <c r="G196" s="108" t="s">
        <v>35</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00"/>
      <c r="E197" s="300"/>
      <c r="F197" s="294"/>
      <c r="G197" s="108" t="s">
        <v>326</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00"/>
      <c r="E198" s="300"/>
      <c r="F198" s="294"/>
      <c r="G198" s="108" t="s">
        <v>249</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00"/>
      <c r="E199" s="300"/>
      <c r="F199" s="294"/>
      <c r="G199" s="108" t="s">
        <v>21</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00"/>
      <c r="E200" s="300"/>
      <c r="F200" s="294"/>
      <c r="G200" s="108" t="s">
        <v>650</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00"/>
      <c r="E201" s="300"/>
      <c r="F201" s="294"/>
      <c r="G201" s="108" t="s">
        <v>30</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00"/>
      <c r="E202" s="300"/>
      <c r="F202" s="294"/>
      <c r="G202" s="108" t="s">
        <v>31</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00"/>
      <c r="E203" s="300"/>
      <c r="F203" s="294"/>
      <c r="G203" s="108" t="s">
        <v>401</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00"/>
      <c r="E204" s="300"/>
      <c r="F204" s="294"/>
      <c r="G204" s="108" t="s">
        <v>714</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00"/>
      <c r="E205" s="300"/>
      <c r="F205" s="294"/>
      <c r="G205" s="108" t="s">
        <v>746</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00"/>
      <c r="E206" s="300"/>
      <c r="F206" s="294"/>
      <c r="G206" s="108" t="s">
        <v>380</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00"/>
      <c r="E207" s="300"/>
      <c r="F207" s="294"/>
      <c r="G207" s="108" t="s">
        <v>322</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00"/>
      <c r="E208" s="300"/>
      <c r="F208" s="294"/>
      <c r="G208" s="108" t="s">
        <v>575</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00"/>
      <c r="E209" s="300"/>
      <c r="F209" s="294"/>
      <c r="G209" s="108" t="s">
        <v>576</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00"/>
      <c r="E210" s="300"/>
      <c r="F210" s="294"/>
      <c r="G210" s="108" t="s">
        <v>577</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00"/>
      <c r="E211" s="300"/>
      <c r="F211" s="294"/>
      <c r="G211" s="108" t="s">
        <v>217</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00"/>
      <c r="E212" s="300"/>
      <c r="F212" s="294"/>
      <c r="G212" s="108" t="s">
        <v>13</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41726.5+248508.5+41739.5+124893+4137+4137+4137+16548+4137</f>
        <v>489963.5</v>
      </c>
    </row>
    <row r="213" spans="2:38" ht="37.5">
      <c r="B213" s="20"/>
      <c r="C213" s="20"/>
      <c r="D213" s="300"/>
      <c r="E213" s="300"/>
      <c r="F213" s="294"/>
      <c r="G213" s="108" t="s">
        <v>50</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00"/>
      <c r="E214" s="300"/>
      <c r="F214" s="294"/>
      <c r="G214" s="108" t="s">
        <v>735</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00"/>
      <c r="E215" s="300"/>
      <c r="F215" s="294"/>
      <c r="G215" s="108" t="s">
        <v>736</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00"/>
      <c r="E216" s="300"/>
      <c r="F216" s="294"/>
      <c r="G216" s="108" t="s">
        <v>737</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00"/>
      <c r="E217" s="300"/>
      <c r="F217" s="294"/>
      <c r="G217" s="108" t="s">
        <v>498</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00"/>
      <c r="E218" s="300"/>
      <c r="F218" s="294"/>
      <c r="G218" s="108" t="s">
        <v>738</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00"/>
      <c r="E219" s="300"/>
      <c r="F219" s="294"/>
      <c r="G219" s="108" t="s">
        <v>826</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00"/>
      <c r="E220" s="300"/>
      <c r="F220" s="294"/>
      <c r="G220" s="108" t="s">
        <v>579</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114214.8+3472.8+235353.6+5318.4</f>
        <v>358359.60000000003</v>
      </c>
    </row>
    <row r="221" spans="2:38" ht="56.25">
      <c r="B221" s="20"/>
      <c r="C221" s="20"/>
      <c r="D221" s="300"/>
      <c r="E221" s="300"/>
      <c r="F221" s="294"/>
      <c r="G221" s="108" t="s">
        <v>724</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00"/>
      <c r="E222" s="300"/>
      <c r="F222" s="294"/>
      <c r="G222" s="108" t="s">
        <v>311</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00"/>
      <c r="E223" s="300"/>
      <c r="F223" s="294"/>
      <c r="G223" s="108" t="s">
        <v>748</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v>10500</v>
      </c>
    </row>
    <row r="224" spans="2:38" ht="56.25">
      <c r="B224" s="20"/>
      <c r="C224" s="20"/>
      <c r="D224" s="300"/>
      <c r="E224" s="300"/>
      <c r="F224" s="294"/>
      <c r="G224" s="108" t="s">
        <v>84</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v>-150000</v>
      </c>
      <c r="AJ224" s="42">
        <v>200000</v>
      </c>
      <c r="AK224" s="42">
        <f>200000+150000</f>
        <v>350000</v>
      </c>
      <c r="AL224" s="50">
        <f>138996.72+172988.88+4527.58</f>
        <v>316513.18</v>
      </c>
    </row>
    <row r="225" spans="2:38" ht="56.25">
      <c r="B225" s="20"/>
      <c r="C225" s="20"/>
      <c r="D225" s="300"/>
      <c r="E225" s="300"/>
      <c r="F225" s="294"/>
      <c r="G225" s="108" t="s">
        <v>788</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00"/>
      <c r="E226" s="300"/>
      <c r="F226" s="294"/>
      <c r="G226" s="108" t="s">
        <v>789</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00"/>
      <c r="E227" s="300"/>
      <c r="F227" s="294"/>
      <c r="G227" s="108" t="s">
        <v>80</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00"/>
      <c r="E228" s="300"/>
      <c r="F228" s="294"/>
      <c r="G228" s="108" t="s">
        <v>580</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12000+468774+24994.8+82346.4+8830.67</f>
        <v>596945.87</v>
      </c>
    </row>
    <row r="229" spans="2:38" ht="56.25">
      <c r="B229" s="20"/>
      <c r="C229" s="20"/>
      <c r="D229" s="300"/>
      <c r="E229" s="300"/>
      <c r="F229" s="294"/>
      <c r="G229" s="108" t="s">
        <v>344</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00"/>
      <c r="E230" s="300"/>
      <c r="F230" s="294"/>
      <c r="G230" s="108" t="s">
        <v>797</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00"/>
      <c r="E231" s="300"/>
      <c r="F231" s="294"/>
      <c r="G231" s="108" t="s">
        <v>345</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00"/>
      <c r="E232" s="300"/>
      <c r="F232" s="294"/>
      <c r="G232" s="108" t="s">
        <v>353</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00"/>
      <c r="E233" s="300"/>
      <c r="F233" s="294"/>
      <c r="G233" s="108" t="s">
        <v>320</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00"/>
      <c r="E234" s="300"/>
      <c r="F234" s="294"/>
      <c r="G234" s="108" t="s">
        <v>547</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00"/>
      <c r="E235" s="300"/>
      <c r="F235" s="294"/>
      <c r="G235" s="108" t="s">
        <v>49</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00"/>
      <c r="E236" s="300"/>
      <c r="F236" s="294"/>
      <c r="G236" s="108" t="s">
        <v>548</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00"/>
      <c r="E237" s="300"/>
      <c r="F237" s="294"/>
      <c r="G237" s="108" t="s">
        <v>549</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294000+1050+5215.57</f>
        <v>300265.57</v>
      </c>
    </row>
    <row r="238" spans="2:38" ht="112.5">
      <c r="B238" s="20"/>
      <c r="C238" s="20"/>
      <c r="D238" s="300"/>
      <c r="E238" s="300"/>
      <c r="F238" s="294"/>
      <c r="G238" s="108" t="s">
        <v>768</v>
      </c>
      <c r="H238" s="50"/>
      <c r="I238" s="92"/>
      <c r="J238" s="117"/>
      <c r="K238" s="36"/>
      <c r="L238" s="36"/>
      <c r="M238" s="36"/>
      <c r="N238" s="91">
        <v>3132</v>
      </c>
      <c r="O238" s="36"/>
      <c r="P238" s="121"/>
      <c r="Q238" s="50">
        <v>82149</v>
      </c>
      <c r="R238" s="50"/>
      <c r="S238" s="50"/>
      <c r="T238" s="50" t="s">
        <v>220</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00"/>
      <c r="E239" s="300"/>
      <c r="F239" s="294"/>
      <c r="G239" s="108" t="s">
        <v>502</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00"/>
      <c r="E240" s="300"/>
      <c r="F240" s="294"/>
      <c r="G240" s="108" t="s">
        <v>749</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00"/>
      <c r="E241" s="300"/>
      <c r="F241" s="294"/>
      <c r="G241" s="108" t="s">
        <v>585</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00"/>
      <c r="E242" s="300"/>
      <c r="F242" s="294"/>
      <c r="G242" s="108" t="s">
        <v>586</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f>5000-50000</f>
        <v>-45000</v>
      </c>
      <c r="AJ242" s="42">
        <f>33000+50000</f>
        <v>83000</v>
      </c>
      <c r="AK242" s="42"/>
      <c r="AL242" s="50">
        <f>1800+4200</f>
        <v>6000</v>
      </c>
    </row>
    <row r="243" spans="2:38" ht="75">
      <c r="B243" s="20"/>
      <c r="C243" s="20"/>
      <c r="D243" s="300"/>
      <c r="E243" s="300"/>
      <c r="F243" s="294"/>
      <c r="G243" s="108" t="s">
        <v>739</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00"/>
      <c r="E244" s="300"/>
      <c r="F244" s="294"/>
      <c r="G244" s="108" t="s">
        <v>740</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00"/>
      <c r="E245" s="300"/>
      <c r="F245" s="294"/>
      <c r="G245" s="108" t="s">
        <v>310</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00"/>
      <c r="E246" s="300"/>
      <c r="F246" s="294"/>
      <c r="G246" s="108" t="s">
        <v>499</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00"/>
      <c r="E247" s="300"/>
      <c r="F247" s="294"/>
      <c r="G247" s="108" t="s">
        <v>500</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00"/>
      <c r="E248" s="300"/>
      <c r="F248" s="294"/>
      <c r="G248" s="108" t="s">
        <v>747</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00"/>
      <c r="E249" s="300"/>
      <c r="F249" s="294"/>
      <c r="G249" s="108" t="s">
        <v>756</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00"/>
      <c r="E250" s="300"/>
      <c r="F250" s="294"/>
      <c r="G250" s="108" t="s">
        <v>533</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f>105000-55000</f>
        <v>50000</v>
      </c>
      <c r="AJ250" s="42">
        <v>26000</v>
      </c>
      <c r="AK250" s="42">
        <v>29000</v>
      </c>
      <c r="AL250" s="50"/>
    </row>
    <row r="251" spans="2:38" ht="56.25">
      <c r="B251" s="20"/>
      <c r="C251" s="20"/>
      <c r="D251" s="300"/>
      <c r="E251" s="300"/>
      <c r="F251" s="294"/>
      <c r="G251" s="108" t="s">
        <v>757</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00"/>
      <c r="E252" s="300"/>
      <c r="F252" s="294"/>
      <c r="G252" s="108" t="s">
        <v>758</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v>25000</v>
      </c>
      <c r="AJ252" s="42">
        <f>17000-17000</f>
        <v>0</v>
      </c>
      <c r="AK252" s="42">
        <f>8000-8000</f>
        <v>0</v>
      </c>
      <c r="AL252" s="50">
        <f>5162.2+144351.5+2570.5+141781</f>
        <v>293865.2</v>
      </c>
    </row>
    <row r="253" spans="2:38" ht="56.25">
      <c r="B253" s="20"/>
      <c r="C253" s="20"/>
      <c r="D253" s="300"/>
      <c r="E253" s="300"/>
      <c r="F253" s="294"/>
      <c r="G253" s="108" t="s">
        <v>759</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00"/>
      <c r="E254" s="300"/>
      <c r="F254" s="294"/>
      <c r="G254" s="108" t="s">
        <v>760</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00"/>
      <c r="E255" s="300"/>
      <c r="F255" s="294"/>
      <c r="G255" s="108" t="s">
        <v>761</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22204.8+51811.2</f>
        <v>74016</v>
      </c>
    </row>
    <row r="256" spans="2:38" ht="103.5" customHeight="1">
      <c r="B256" s="20"/>
      <c r="C256" s="20"/>
      <c r="D256" s="300"/>
      <c r="E256" s="300"/>
      <c r="F256" s="294"/>
      <c r="G256" s="108" t="s">
        <v>251</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00"/>
      <c r="E257" s="300"/>
      <c r="F257" s="294"/>
      <c r="G257" s="108" t="s">
        <v>517</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00"/>
      <c r="E258" s="300"/>
      <c r="F258" s="294"/>
      <c r="G258" s="108" t="s">
        <v>518</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00"/>
      <c r="E259" s="300"/>
      <c r="F259" s="294"/>
      <c r="G259" s="108" t="s">
        <v>718</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00"/>
      <c r="E260" s="300"/>
      <c r="F260" s="294"/>
      <c r="G260" s="108" t="s">
        <v>491</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00"/>
      <c r="E261" s="300"/>
      <c r="F261" s="294"/>
      <c r="G261" s="108" t="s">
        <v>730</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00"/>
      <c r="E262" s="300"/>
      <c r="F262" s="294"/>
      <c r="G262" s="108" t="s">
        <v>731</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00"/>
      <c r="E263" s="300"/>
      <c r="F263" s="294"/>
      <c r="G263" s="108" t="s">
        <v>77</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00"/>
      <c r="E264" s="300"/>
      <c r="F264" s="294"/>
      <c r="G264" s="108" t="s">
        <v>504</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00"/>
      <c r="E265" s="300"/>
      <c r="F265" s="294"/>
      <c r="G265" s="108" t="s">
        <v>327</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00"/>
      <c r="E266" s="300"/>
      <c r="F266" s="294"/>
      <c r="G266" s="108" t="s">
        <v>328</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00"/>
      <c r="E267" s="300"/>
      <c r="F267" s="294"/>
      <c r="G267" s="108" t="s">
        <v>750</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49108.7+49108.7</f>
        <v>98217.4</v>
      </c>
    </row>
    <row r="268" spans="2:38" ht="37.5">
      <c r="B268" s="20"/>
      <c r="C268" s="20"/>
      <c r="D268" s="300"/>
      <c r="E268" s="300"/>
      <c r="F268" s="294"/>
      <c r="G268" s="108" t="s">
        <v>329</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00"/>
      <c r="E269" s="300"/>
      <c r="F269" s="294"/>
      <c r="G269" s="108" t="s">
        <v>99</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00"/>
      <c r="E270" s="300"/>
      <c r="F270" s="294"/>
      <c r="G270" s="108" t="s">
        <v>330</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00"/>
      <c r="E271" s="300"/>
      <c r="F271" s="294"/>
      <c r="G271" s="108" t="s">
        <v>331</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00"/>
      <c r="E272" s="300"/>
      <c r="F272" s="294"/>
      <c r="G272" s="108" t="s">
        <v>339</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00"/>
      <c r="E273" s="300"/>
      <c r="F273" s="294"/>
      <c r="G273" s="108" t="s">
        <v>340</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00"/>
      <c r="E274" s="300"/>
      <c r="F274" s="294"/>
      <c r="G274" s="108" t="s">
        <v>341</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00"/>
      <c r="E275" s="300"/>
      <c r="F275" s="294"/>
      <c r="G275" s="108" t="s">
        <v>66</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300000+66329+6447.56</f>
        <v>372776.56</v>
      </c>
    </row>
    <row r="276" spans="2:38" ht="37.5">
      <c r="B276" s="20"/>
      <c r="C276" s="20"/>
      <c r="D276" s="300"/>
      <c r="E276" s="300"/>
      <c r="F276" s="294"/>
      <c r="G276" s="108" t="s">
        <v>321</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f>44197.2</f>
        <v>44197.2</v>
      </c>
    </row>
    <row r="277" spans="2:38" ht="56.25">
      <c r="B277" s="20"/>
      <c r="C277" s="20"/>
      <c r="D277" s="300"/>
      <c r="E277" s="300"/>
      <c r="F277" s="294"/>
      <c r="G277" s="108" t="s">
        <v>67</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134000-132500-100000</f>
        <v>-98500</v>
      </c>
      <c r="AJ277" s="42">
        <v>100000</v>
      </c>
      <c r="AK277" s="42"/>
      <c r="AL277" s="50">
        <f>4911.6</f>
        <v>4911.6</v>
      </c>
    </row>
    <row r="278" spans="2:38" ht="36" hidden="1">
      <c r="B278" s="20"/>
      <c r="C278" s="20"/>
      <c r="D278" s="300"/>
      <c r="E278" s="300"/>
      <c r="F278" s="294"/>
      <c r="G278" s="108" t="s">
        <v>68</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00"/>
      <c r="E279" s="300"/>
      <c r="F279" s="294"/>
      <c r="G279" s="108" t="s">
        <v>69</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00"/>
      <c r="E280" s="300"/>
      <c r="F280" s="294"/>
      <c r="G280" s="108" t="s">
        <v>618</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00"/>
      <c r="E281" s="300"/>
      <c r="F281" s="294"/>
      <c r="G281" s="108" t="s">
        <v>70</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49000-90000</f>
        <v>-41000</v>
      </c>
      <c r="AJ281" s="42">
        <f>55000+190000-48600-49000-49000+90000</f>
        <v>188400</v>
      </c>
      <c r="AK281" s="42"/>
      <c r="AL281" s="50">
        <f>48567+50079+9278</f>
        <v>107924</v>
      </c>
    </row>
    <row r="282" spans="2:38" ht="37.5">
      <c r="B282" s="20"/>
      <c r="C282" s="20"/>
      <c r="D282" s="300"/>
      <c r="E282" s="300"/>
      <c r="F282" s="294"/>
      <c r="G282" s="108" t="s">
        <v>71</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00"/>
      <c r="E283" s="300"/>
      <c r="F283" s="294"/>
      <c r="G283" s="108" t="s">
        <v>608</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00"/>
      <c r="E284" s="300"/>
      <c r="F284" s="294"/>
      <c r="G284" s="108" t="s">
        <v>751</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00"/>
      <c r="E285" s="300"/>
      <c r="F285" s="294"/>
      <c r="G285" s="108" t="s">
        <v>72</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248000-220000-49000+420000</f>
        <v>399000</v>
      </c>
      <c r="AJ285" s="42">
        <f>200000+49000-249000</f>
        <v>0</v>
      </c>
      <c r="AK285" s="42">
        <f>180000-171000</f>
        <v>9000</v>
      </c>
      <c r="AL285" s="50">
        <f>203964+1475+6144.6+475835</f>
        <v>687418.6</v>
      </c>
    </row>
    <row r="286" spans="2:38" ht="56.25">
      <c r="B286" s="20"/>
      <c r="C286" s="20"/>
      <c r="D286" s="300"/>
      <c r="E286" s="300"/>
      <c r="F286" s="294"/>
      <c r="G286" s="108" t="s">
        <v>73</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00"/>
      <c r="E287" s="300"/>
      <c r="F287" s="294"/>
      <c r="G287" s="108" t="s">
        <v>332</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00"/>
      <c r="E288" s="300"/>
      <c r="F288" s="294"/>
      <c r="G288" s="108" t="s">
        <v>333</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00"/>
      <c r="E289" s="300"/>
      <c r="F289" s="294"/>
      <c r="G289" s="108" t="s">
        <v>334</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00"/>
      <c r="E290" s="300"/>
      <c r="F290" s="294"/>
      <c r="G290" s="108" t="s">
        <v>452</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00"/>
      <c r="E291" s="300"/>
      <c r="F291" s="294"/>
      <c r="G291" s="108" t="s">
        <v>453</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00"/>
      <c r="E292" s="300"/>
      <c r="F292" s="294"/>
      <c r="G292" s="52" t="s">
        <v>29</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296" t="s">
        <v>484</v>
      </c>
      <c r="E293" s="296" t="s">
        <v>141</v>
      </c>
      <c r="F293" s="293" t="s">
        <v>260</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1769335.29</v>
      </c>
    </row>
    <row r="294" spans="2:38" ht="131.25">
      <c r="B294" s="20"/>
      <c r="C294" s="20"/>
      <c r="D294" s="297"/>
      <c r="E294" s="297"/>
      <c r="F294" s="294"/>
      <c r="G294" s="94" t="s">
        <v>520</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297"/>
      <c r="E295" s="297"/>
      <c r="F295" s="294"/>
      <c r="G295" s="94" t="s">
        <v>787</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297"/>
      <c r="E296" s="297"/>
      <c r="F296" s="294"/>
      <c r="G296" s="94" t="s">
        <v>111</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180000+15900-15900+15380</f>
        <v>195380</v>
      </c>
    </row>
    <row r="297" spans="2:38" ht="112.5">
      <c r="B297" s="20"/>
      <c r="C297" s="20"/>
      <c r="D297" s="297"/>
      <c r="E297" s="297"/>
      <c r="F297" s="294"/>
      <c r="G297" s="94" t="s">
        <v>302</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297"/>
      <c r="E298" s="297"/>
      <c r="F298" s="294"/>
      <c r="G298" s="108" t="s">
        <v>303</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297"/>
      <c r="E299" s="297"/>
      <c r="F299" s="294"/>
      <c r="G299" s="94" t="s">
        <v>434</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297"/>
      <c r="E300" s="297"/>
      <c r="F300" s="294"/>
      <c r="G300" s="94" t="s">
        <v>287</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297"/>
      <c r="E301" s="297"/>
      <c r="F301" s="294"/>
      <c r="G301" s="94" t="s">
        <v>456</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297"/>
      <c r="E302" s="297"/>
      <c r="F302" s="294"/>
      <c r="G302" s="94" t="s">
        <v>457</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297"/>
      <c r="E303" s="297"/>
      <c r="F303" s="294"/>
      <c r="G303" s="94" t="s">
        <v>399</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297"/>
      <c r="E304" s="297"/>
      <c r="F304" s="294"/>
      <c r="G304" s="94" t="s">
        <v>776</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297"/>
      <c r="E305" s="297"/>
      <c r="F305" s="294"/>
      <c r="G305" s="94" t="s">
        <v>291</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297"/>
      <c r="E306" s="297"/>
      <c r="F306" s="294"/>
      <c r="G306" s="94" t="s">
        <v>464</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297"/>
      <c r="E307" s="297"/>
      <c r="F307" s="294"/>
      <c r="G307" s="94" t="s">
        <v>292</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297"/>
      <c r="E308" s="297"/>
      <c r="F308" s="294"/>
      <c r="G308" s="94" t="s">
        <v>102</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297"/>
      <c r="E309" s="297"/>
      <c r="F309" s="294"/>
      <c r="G309" s="94" t="s">
        <v>828</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297"/>
      <c r="E310" s="297"/>
      <c r="F310" s="294"/>
      <c r="G310" s="94" t="s">
        <v>0</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297"/>
      <c r="E311" s="297"/>
      <c r="F311" s="294"/>
      <c r="G311" s="94" t="s">
        <v>285</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297"/>
      <c r="E312" s="297"/>
      <c r="F312" s="294"/>
      <c r="G312" s="94" t="s">
        <v>672</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297"/>
      <c r="E313" s="297"/>
      <c r="F313" s="294"/>
      <c r="G313" s="94" t="s">
        <v>421</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03" t="s">
        <v>60</v>
      </c>
      <c r="E314" s="303" t="s">
        <v>59</v>
      </c>
      <c r="F314" s="302" t="s">
        <v>58</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841644.9</v>
      </c>
    </row>
    <row r="315" spans="2:38" ht="93.75">
      <c r="B315" s="20"/>
      <c r="C315" s="20"/>
      <c r="D315" s="303"/>
      <c r="E315" s="303"/>
      <c r="F315" s="302"/>
      <c r="G315" s="94" t="s">
        <v>61</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213565.07+154167.64+110760.1+54557.8+25804.21+15722.37+41911.08+34151.38+46183.9+21049.53+22045.72+22729.86+29411.66+8554.82+17205.76+9689.34+14134.66</f>
        <v>841644.9</v>
      </c>
    </row>
    <row r="316" spans="2:38" ht="18.75">
      <c r="B316" s="20"/>
      <c r="C316" s="20"/>
      <c r="D316" s="303" t="s">
        <v>286</v>
      </c>
      <c r="E316" s="303" t="s">
        <v>708</v>
      </c>
      <c r="F316" s="302" t="s">
        <v>458</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03"/>
      <c r="E317" s="303"/>
      <c r="F317" s="302"/>
      <c r="G317" s="108" t="s">
        <v>256</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296" t="s">
        <v>485</v>
      </c>
      <c r="E318" s="296" t="s">
        <v>708</v>
      </c>
      <c r="F318" s="293" t="s">
        <v>707</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297"/>
      <c r="E319" s="297"/>
      <c r="F319" s="294"/>
      <c r="G319" s="129" t="s">
        <v>257</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297"/>
      <c r="E320" s="297"/>
      <c r="F320" s="294"/>
      <c r="G320" s="129" t="s">
        <v>198</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296" t="s">
        <v>681</v>
      </c>
      <c r="E321" s="296" t="s">
        <v>680</v>
      </c>
      <c r="F321" s="293" t="s">
        <v>802</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297"/>
      <c r="E322" s="297"/>
      <c r="F322" s="294"/>
      <c r="G322" s="94" t="s">
        <v>199</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297"/>
      <c r="E323" s="297"/>
      <c r="F323" s="294"/>
      <c r="G323" s="94" t="s">
        <v>690</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297"/>
      <c r="E324" s="297"/>
      <c r="F324" s="294"/>
      <c r="G324" s="94" t="s">
        <v>501</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297"/>
      <c r="E325" s="297"/>
      <c r="F325" s="294"/>
      <c r="G325" s="94" t="s">
        <v>674</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299" t="s">
        <v>682</v>
      </c>
      <c r="E326" s="299" t="s">
        <v>685</v>
      </c>
      <c r="F326" s="293" t="s">
        <v>486</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470748</v>
      </c>
    </row>
    <row r="327" spans="2:38" ht="37.5">
      <c r="B327" s="25"/>
      <c r="C327" s="25"/>
      <c r="D327" s="300"/>
      <c r="E327" s="300"/>
      <c r="F327" s="294"/>
      <c r="G327" s="108" t="s">
        <v>675</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00"/>
      <c r="E328" s="300"/>
      <c r="F328" s="294"/>
      <c r="G328" s="129" t="s">
        <v>688</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00"/>
      <c r="E329" s="300"/>
      <c r="F329" s="294"/>
      <c r="G329" s="129" t="s">
        <v>651</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00"/>
      <c r="E330" s="300"/>
      <c r="F330" s="294"/>
      <c r="G330" s="129" t="s">
        <v>51</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00"/>
      <c r="E331" s="300"/>
      <c r="F331" s="294"/>
      <c r="G331" s="108" t="s">
        <v>841</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00"/>
      <c r="E332" s="300"/>
      <c r="F332" s="294"/>
      <c r="G332" s="130" t="s">
        <v>842</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5116.2+120344.5+0.5</f>
        <v>125461.2</v>
      </c>
    </row>
    <row r="333" spans="2:38" ht="18.75">
      <c r="B333" s="25"/>
      <c r="C333" s="25"/>
      <c r="D333" s="291" t="s">
        <v>843</v>
      </c>
      <c r="E333" s="303" t="s">
        <v>685</v>
      </c>
      <c r="F333" s="302" t="s">
        <v>777</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291"/>
      <c r="E334" s="303"/>
      <c r="F334" s="302"/>
      <c r="G334" s="130" t="s">
        <v>778</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291"/>
      <c r="E335" s="303"/>
      <c r="F335" s="302"/>
      <c r="G335" s="130" t="s">
        <v>779</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291"/>
      <c r="E336" s="303"/>
      <c r="F336" s="302"/>
      <c r="G336" s="130" t="s">
        <v>834</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291"/>
      <c r="E337" s="303"/>
      <c r="F337" s="302"/>
      <c r="G337" s="130" t="s">
        <v>699</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291"/>
      <c r="E338" s="303"/>
      <c r="F338" s="302"/>
      <c r="G338" s="130" t="s">
        <v>700</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291"/>
      <c r="E339" s="303"/>
      <c r="F339" s="302"/>
      <c r="G339" s="130" t="s">
        <v>295</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291"/>
      <c r="E340" s="303"/>
      <c r="F340" s="302"/>
      <c r="G340" s="130" t="s">
        <v>691</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291"/>
      <c r="E341" s="303"/>
      <c r="F341" s="302"/>
      <c r="G341" s="130" t="s">
        <v>354</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291"/>
      <c r="E342" s="303"/>
      <c r="F342" s="302"/>
      <c r="G342" s="130" t="s">
        <v>545</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291"/>
      <c r="E343" s="303"/>
      <c r="F343" s="302"/>
      <c r="G343" s="130" t="s">
        <v>710</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296" t="s">
        <v>683</v>
      </c>
      <c r="E344" s="296" t="s">
        <v>686</v>
      </c>
      <c r="F344" s="293" t="s">
        <v>294</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2082303</v>
      </c>
    </row>
    <row r="345" spans="2:38" ht="37.5">
      <c r="B345" s="20"/>
      <c r="C345" s="20"/>
      <c r="D345" s="297"/>
      <c r="E345" s="297"/>
      <c r="F345" s="294"/>
      <c r="G345" s="130" t="s">
        <v>230</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297"/>
      <c r="E346" s="297"/>
      <c r="F346" s="294"/>
      <c r="G346" s="130" t="s">
        <v>755</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297"/>
      <c r="E347" s="297"/>
      <c r="F347" s="294"/>
      <c r="G347" s="130" t="s">
        <v>780</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297"/>
      <c r="E348" s="297"/>
      <c r="F348" s="294"/>
      <c r="G348" s="130" t="s">
        <v>745</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297"/>
      <c r="E349" s="297"/>
      <c r="F349" s="294"/>
      <c r="G349" s="130" t="s">
        <v>781</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297"/>
      <c r="E350" s="297"/>
      <c r="F350" s="294"/>
      <c r="G350" s="130" t="s">
        <v>41</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297"/>
      <c r="E351" s="297"/>
      <c r="F351" s="294"/>
      <c r="G351" s="130" t="s">
        <v>42</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297"/>
      <c r="E352" s="297"/>
      <c r="F352" s="294"/>
      <c r="G352" s="130" t="s">
        <v>43</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297"/>
      <c r="E353" s="297"/>
      <c r="F353" s="294"/>
      <c r="G353" s="94" t="s">
        <v>45</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297"/>
      <c r="E354" s="297"/>
      <c r="F354" s="294"/>
      <c r="G354" s="94" t="s">
        <v>786</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25000+593884-19978+412546.8+9000</f>
        <v>1020452.8</v>
      </c>
    </row>
    <row r="355" spans="2:38" ht="75">
      <c r="B355" s="20"/>
      <c r="C355" s="20"/>
      <c r="D355" s="297"/>
      <c r="E355" s="297"/>
      <c r="F355" s="294"/>
      <c r="G355" s="94" t="s">
        <v>667</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299" t="s">
        <v>684</v>
      </c>
      <c r="E356" s="299" t="s">
        <v>141</v>
      </c>
      <c r="F356" s="293" t="s">
        <v>140</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866022.4099999999</v>
      </c>
    </row>
    <row r="357" spans="2:38" ht="37.5">
      <c r="B357" s="25"/>
      <c r="C357" s="25"/>
      <c r="D357" s="300"/>
      <c r="E357" s="300"/>
      <c r="F357" s="294"/>
      <c r="G357" s="108" t="s">
        <v>668</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00"/>
      <c r="E358" s="300"/>
      <c r="F358" s="294"/>
      <c r="G358" s="108" t="s">
        <v>669</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00"/>
      <c r="E359" s="300"/>
      <c r="F359" s="294"/>
      <c r="G359" s="108" t="s">
        <v>670</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00"/>
      <c r="E360" s="300"/>
      <c r="F360" s="294"/>
      <c r="G360" s="108" t="s">
        <v>325</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00"/>
      <c r="E361" s="300"/>
      <c r="F361" s="294"/>
      <c r="G361" s="108" t="s">
        <v>296</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00"/>
      <c r="E362" s="300"/>
      <c r="F362" s="294"/>
      <c r="G362" s="108" t="s">
        <v>297</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00"/>
      <c r="E363" s="300"/>
      <c r="F363" s="294"/>
      <c r="G363" s="108" t="s">
        <v>472</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00"/>
      <c r="E364" s="300"/>
      <c r="F364" s="294"/>
      <c r="G364" s="108" t="s">
        <v>574</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00"/>
      <c r="E365" s="300"/>
      <c r="F365" s="294"/>
      <c r="G365" s="108" t="s">
        <v>64</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00"/>
      <c r="E366" s="300"/>
      <c r="F366" s="294"/>
      <c r="G366" s="108" t="s">
        <v>65</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00"/>
      <c r="E367" s="300"/>
      <c r="F367" s="294"/>
      <c r="G367" s="108" t="s">
        <v>377</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00"/>
      <c r="E368" s="300"/>
      <c r="F368" s="294"/>
      <c r="G368" s="108" t="s">
        <v>378</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00"/>
      <c r="E369" s="300"/>
      <c r="F369" s="294"/>
      <c r="G369" s="108" t="s">
        <v>805</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00"/>
      <c r="E370" s="300"/>
      <c r="F370" s="294"/>
      <c r="G370" s="108" t="s">
        <v>806</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00"/>
      <c r="E371" s="300"/>
      <c r="F371" s="294"/>
      <c r="G371" s="108" t="s">
        <v>795</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00"/>
      <c r="E372" s="300"/>
      <c r="F372" s="294"/>
      <c r="G372" s="108" t="s">
        <v>103</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f>19513.2</f>
        <v>19513.2</v>
      </c>
    </row>
    <row r="373" spans="2:38" ht="75">
      <c r="B373" s="25"/>
      <c r="C373" s="25"/>
      <c r="D373" s="300"/>
      <c r="E373" s="300"/>
      <c r="F373" s="294"/>
      <c r="G373" s="108" t="s">
        <v>807</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00"/>
      <c r="E374" s="300"/>
      <c r="F374" s="294"/>
      <c r="G374" s="108" t="s">
        <v>765</v>
      </c>
      <c r="H374" s="111"/>
      <c r="I374" s="123"/>
      <c r="J374" s="113"/>
      <c r="K374" s="114"/>
      <c r="L374" s="114"/>
      <c r="M374" s="114"/>
      <c r="N374" s="91">
        <v>3132</v>
      </c>
      <c r="O374" s="132"/>
      <c r="P374" s="132"/>
      <c r="Q374" s="53">
        <v>150000</v>
      </c>
      <c r="R374" s="53"/>
      <c r="S374" s="53">
        <v>40000</v>
      </c>
      <c r="T374" s="53" t="s">
        <v>220</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00"/>
      <c r="E375" s="300"/>
      <c r="F375" s="294"/>
      <c r="G375" s="108" t="s">
        <v>289</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00"/>
      <c r="E376" s="300"/>
      <c r="F376" s="294"/>
      <c r="G376" s="130" t="s">
        <v>290</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00"/>
      <c r="E377" s="300"/>
      <c r="F377" s="294"/>
      <c r="G377" s="130" t="s">
        <v>532</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00"/>
      <c r="E378" s="300"/>
      <c r="F378" s="294"/>
      <c r="G378" s="130" t="s">
        <v>363</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00"/>
      <c r="E379" s="300"/>
      <c r="F379" s="294"/>
      <c r="G379" s="130" t="s">
        <v>364</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299" t="s">
        <v>227</v>
      </c>
      <c r="E380" s="299" t="s">
        <v>142</v>
      </c>
      <c r="F380" s="293" t="s">
        <v>602</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1"/>
      <c r="E381" s="301"/>
      <c r="F381" s="29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299" t="s">
        <v>143</v>
      </c>
      <c r="E382" s="299" t="s">
        <v>877</v>
      </c>
      <c r="F382" s="293" t="s">
        <v>150</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2032017.1</v>
      </c>
    </row>
    <row r="383" spans="2:38" ht="56.25">
      <c r="B383" s="25"/>
      <c r="C383" s="25"/>
      <c r="D383" s="300"/>
      <c r="E383" s="300"/>
      <c r="F383" s="294"/>
      <c r="G383" s="108" t="s">
        <v>413</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00"/>
      <c r="E384" s="300"/>
      <c r="F384" s="294"/>
      <c r="G384" s="108" t="s">
        <v>687</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00"/>
      <c r="E385" s="300"/>
      <c r="F385" s="294"/>
      <c r="G385" s="108" t="s">
        <v>104</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00"/>
      <c r="E386" s="300"/>
      <c r="F386" s="294"/>
      <c r="G386" s="108" t="s">
        <v>90</v>
      </c>
      <c r="H386" s="111"/>
      <c r="I386" s="123"/>
      <c r="J386" s="113"/>
      <c r="K386" s="114"/>
      <c r="L386" s="114"/>
      <c r="M386" s="114"/>
      <c r="N386" s="91">
        <v>3110</v>
      </c>
      <c r="O386" s="132"/>
      <c r="P386" s="132"/>
      <c r="Q386" s="50"/>
      <c r="R386" s="50"/>
      <c r="S386" s="50"/>
      <c r="T386" s="50"/>
      <c r="U386" s="50"/>
      <c r="V386" s="50" t="s">
        <v>220</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00"/>
      <c r="E387" s="300"/>
      <c r="F387" s="294"/>
      <c r="G387" s="108" t="s">
        <v>105</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00"/>
      <c r="E388" s="300"/>
      <c r="F388" s="294"/>
      <c r="G388" s="108" t="s">
        <v>106</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00"/>
      <c r="E389" s="300"/>
      <c r="F389" s="294"/>
      <c r="G389" s="108" t="s">
        <v>107</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00"/>
      <c r="E390" s="300"/>
      <c r="F390" s="294"/>
      <c r="G390" s="130" t="s">
        <v>160</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00"/>
      <c r="E391" s="300"/>
      <c r="F391" s="294"/>
      <c r="G391" s="130" t="s">
        <v>799</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00"/>
      <c r="E392" s="300"/>
      <c r="F392" s="294"/>
      <c r="G392" s="130" t="s">
        <v>591</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00"/>
      <c r="E393" s="300"/>
      <c r="F393" s="294"/>
      <c r="G393" s="130" t="s">
        <v>89</v>
      </c>
      <c r="H393" s="111"/>
      <c r="I393" s="123"/>
      <c r="J393" s="113"/>
      <c r="K393" s="114"/>
      <c r="L393" s="114"/>
      <c r="M393" s="114"/>
      <c r="N393" s="91">
        <v>3132</v>
      </c>
      <c r="O393" s="132"/>
      <c r="P393" s="132"/>
      <c r="Q393" s="53">
        <v>2000000</v>
      </c>
      <c r="R393" s="53"/>
      <c r="S393" s="53"/>
      <c r="T393" s="53"/>
      <c r="U393" s="53"/>
      <c r="V393" s="53" t="s">
        <v>220</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00"/>
      <c r="E394" s="300"/>
      <c r="F394" s="294"/>
      <c r="G394" s="130" t="s">
        <v>606</v>
      </c>
      <c r="H394" s="111"/>
      <c r="I394" s="123"/>
      <c r="J394" s="113"/>
      <c r="K394" s="114"/>
      <c r="L394" s="114"/>
      <c r="M394" s="114"/>
      <c r="N394" s="91">
        <v>3132</v>
      </c>
      <c r="O394" s="132"/>
      <c r="P394" s="132"/>
      <c r="Q394" s="53"/>
      <c r="R394" s="53"/>
      <c r="S394" s="53"/>
      <c r="T394" s="53"/>
      <c r="U394" s="53"/>
      <c r="V394" s="53"/>
      <c r="W394" s="53" t="s">
        <v>220</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00"/>
      <c r="E395" s="300"/>
      <c r="F395" s="294"/>
      <c r="G395" s="130" t="s">
        <v>592</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300"/>
      <c r="E396" s="300"/>
      <c r="F396" s="294"/>
      <c r="G396" s="130" t="s">
        <v>243</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f>16500+294.2</f>
        <v>16794.2</v>
      </c>
    </row>
    <row r="397" spans="2:38" ht="37.5">
      <c r="B397" s="25"/>
      <c r="C397" s="25"/>
      <c r="D397" s="300"/>
      <c r="E397" s="300"/>
      <c r="F397" s="294"/>
      <c r="G397" s="130" t="s">
        <v>671</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10337.1+181.5</f>
        <v>10518.6</v>
      </c>
    </row>
    <row r="398" spans="2:38" ht="75">
      <c r="B398" s="25"/>
      <c r="C398" s="25"/>
      <c r="D398" s="300"/>
      <c r="E398" s="300"/>
      <c r="F398" s="294"/>
      <c r="G398" s="130" t="s">
        <v>474</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4945+5655.8+38627.7+83673.3</f>
        <v>132901.8</v>
      </c>
    </row>
    <row r="399" spans="2:38" ht="56.25">
      <c r="B399" s="25"/>
      <c r="C399" s="25"/>
      <c r="D399" s="300"/>
      <c r="E399" s="300"/>
      <c r="F399" s="294"/>
      <c r="G399" s="130" t="s">
        <v>475</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192449.5+1.5</f>
        <v>192451</v>
      </c>
    </row>
    <row r="400" spans="2:38" ht="18" hidden="1">
      <c r="B400" s="25"/>
      <c r="C400" s="25"/>
      <c r="D400" s="299" t="s">
        <v>876</v>
      </c>
      <c r="E400" s="299" t="s">
        <v>877</v>
      </c>
      <c r="F400" s="293" t="s">
        <v>152</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00"/>
      <c r="E401" s="300"/>
      <c r="F401" s="294"/>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299" t="s">
        <v>460</v>
      </c>
      <c r="E402" s="299" t="s">
        <v>461</v>
      </c>
      <c r="F402" s="293" t="s">
        <v>153</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2903966.93</v>
      </c>
    </row>
    <row r="403" spans="2:38" ht="112.5">
      <c r="B403" s="25"/>
      <c r="C403" s="25"/>
      <c r="D403" s="300"/>
      <c r="E403" s="300"/>
      <c r="F403" s="294"/>
      <c r="G403" s="108" t="s">
        <v>542</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7499.52+391984.6+17498.88+28015.4</f>
        <v>444998.4</v>
      </c>
    </row>
    <row r="404" spans="2:38" ht="112.5">
      <c r="B404" s="25"/>
      <c r="C404" s="25"/>
      <c r="D404" s="300"/>
      <c r="E404" s="300"/>
      <c r="F404" s="294"/>
      <c r="G404" s="108" t="s">
        <v>543</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11356.32+598882.2+26498.07+108431.4</f>
        <v>745167.9899999999</v>
      </c>
    </row>
    <row r="405" spans="2:38" ht="93.75">
      <c r="B405" s="25"/>
      <c r="C405" s="25"/>
      <c r="D405" s="300"/>
      <c r="E405" s="300"/>
      <c r="F405" s="294"/>
      <c r="G405" s="108" t="s">
        <v>14</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00"/>
      <c r="E406" s="300"/>
      <c r="F406" s="294"/>
      <c r="G406" s="108" t="s">
        <v>509</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00"/>
      <c r="E407" s="300"/>
      <c r="F407" s="294"/>
      <c r="G407" s="108" t="s">
        <v>55</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00"/>
      <c r="E408" s="300"/>
      <c r="F408" s="294"/>
      <c r="G408" s="108" t="s">
        <v>187</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81272.45+65450.58+10119.45+2432.5</f>
        <v>159274.98</v>
      </c>
    </row>
    <row r="409" spans="2:38" ht="72" hidden="1">
      <c r="B409" s="25"/>
      <c r="C409" s="25"/>
      <c r="D409" s="300"/>
      <c r="E409" s="300"/>
      <c r="F409" s="294"/>
      <c r="G409" s="108" t="s">
        <v>476</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00"/>
      <c r="E410" s="300"/>
      <c r="F410" s="294"/>
      <c r="G410" s="108" t="s">
        <v>790</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299" t="s">
        <v>487</v>
      </c>
      <c r="E411" s="299" t="s">
        <v>349</v>
      </c>
      <c r="F411" s="293" t="s">
        <v>154</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5448506.7299999995</v>
      </c>
    </row>
    <row r="412" spans="2:38" ht="56.25">
      <c r="B412" s="20"/>
      <c r="C412" s="20"/>
      <c r="D412" s="300"/>
      <c r="E412" s="300"/>
      <c r="F412" s="294"/>
      <c r="G412" s="108" t="s">
        <v>604</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00"/>
      <c r="E413" s="300"/>
      <c r="F413" s="294"/>
      <c r="G413" s="108" t="s">
        <v>420</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92139+839.4</f>
        <v>92978.4</v>
      </c>
    </row>
    <row r="414" spans="2:38" ht="56.25">
      <c r="B414" s="20"/>
      <c r="C414" s="20"/>
      <c r="D414" s="300"/>
      <c r="E414" s="300"/>
      <c r="F414" s="294"/>
      <c r="G414" s="108" t="s">
        <v>605</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00"/>
      <c r="E415" s="300"/>
      <c r="F415" s="294"/>
      <c r="G415" s="108" t="s">
        <v>197</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300"/>
      <c r="E416" s="300"/>
      <c r="F416" s="294"/>
      <c r="G416" s="108" t="s">
        <v>210</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00"/>
      <c r="E417" s="300"/>
      <c r="F417" s="294"/>
      <c r="G417" s="108" t="s">
        <v>211</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00"/>
      <c r="E418" s="300"/>
      <c r="F418" s="294"/>
      <c r="G418" s="108" t="s">
        <v>430</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00"/>
      <c r="E419" s="300"/>
      <c r="F419" s="294"/>
      <c r="G419" s="108" t="s">
        <v>212</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14400+33600+533577.6+176026.8</f>
        <v>757604.3999999999</v>
      </c>
    </row>
    <row r="420" spans="2:38" ht="56.25">
      <c r="B420" s="20"/>
      <c r="C420" s="20"/>
      <c r="D420" s="300"/>
      <c r="E420" s="300"/>
      <c r="F420" s="294"/>
      <c r="G420" s="108" t="s">
        <v>178</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00"/>
      <c r="E421" s="300"/>
      <c r="F421" s="294"/>
      <c r="G421" s="108" t="s">
        <v>277</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00"/>
      <c r="E422" s="300"/>
      <c r="F422" s="294"/>
      <c r="G422" s="108" t="s">
        <v>419</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00"/>
      <c r="E423" s="300"/>
      <c r="F423" s="294"/>
      <c r="G423" s="108" t="s">
        <v>402</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4011+144131.4+60574.6+3153</f>
        <v>211870</v>
      </c>
    </row>
    <row r="424" spans="2:38" ht="112.5">
      <c r="B424" s="20"/>
      <c r="C424" s="20"/>
      <c r="D424" s="300"/>
      <c r="E424" s="300"/>
      <c r="F424" s="294"/>
      <c r="G424" s="52" t="s">
        <v>432</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619</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00"/>
      <c r="E425" s="300"/>
      <c r="F425" s="294"/>
      <c r="G425" s="52" t="s">
        <v>620</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00"/>
      <c r="E426" s="300"/>
      <c r="F426" s="294"/>
      <c r="G426" s="52" t="s">
        <v>621</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299" t="s">
        <v>488</v>
      </c>
      <c r="E427" s="299" t="s">
        <v>141</v>
      </c>
      <c r="F427" s="293" t="s">
        <v>825</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99555.92</v>
      </c>
    </row>
    <row r="428" spans="2:38" ht="78" customHeight="1">
      <c r="B428" s="25"/>
      <c r="C428" s="25"/>
      <c r="D428" s="300"/>
      <c r="E428" s="300"/>
      <c r="F428" s="294"/>
      <c r="G428" s="108" t="s">
        <v>560</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f>55955.92</f>
        <v>55955.92</v>
      </c>
    </row>
    <row r="429" spans="2:38" ht="44.25" customHeight="1">
      <c r="B429" s="25"/>
      <c r="C429" s="25"/>
      <c r="D429" s="300"/>
      <c r="E429" s="300"/>
      <c r="F429" s="294"/>
      <c r="G429" s="108" t="s">
        <v>54</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f>25700</f>
        <v>25700</v>
      </c>
    </row>
    <row r="430" spans="2:38" ht="37.5">
      <c r="B430" s="25"/>
      <c r="C430" s="25"/>
      <c r="D430" s="300"/>
      <c r="E430" s="300"/>
      <c r="F430" s="294"/>
      <c r="G430" s="108" t="s">
        <v>53</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00"/>
      <c r="E431" s="300"/>
      <c r="F431" s="294"/>
      <c r="G431" s="308" t="s">
        <v>52</v>
      </c>
      <c r="H431" s="50"/>
      <c r="I431" s="92"/>
      <c r="J431" s="117"/>
      <c r="K431" s="36"/>
      <c r="L431" s="36"/>
      <c r="M431" s="36"/>
      <c r="N431" s="310">
        <v>3142</v>
      </c>
      <c r="O431" s="117"/>
      <c r="P431" s="117"/>
      <c r="Q431" s="50"/>
      <c r="R431" s="50"/>
      <c r="S431" s="50"/>
      <c r="T431" s="50"/>
      <c r="U431" s="50"/>
      <c r="V431" s="50"/>
      <c r="W431" s="50"/>
      <c r="X431" s="50"/>
      <c r="Y431" s="312">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00"/>
      <c r="E432" s="300"/>
      <c r="F432" s="294"/>
      <c r="G432" s="309"/>
      <c r="H432" s="50"/>
      <c r="I432" s="92"/>
      <c r="J432" s="117"/>
      <c r="K432" s="36"/>
      <c r="L432" s="36"/>
      <c r="M432" s="36"/>
      <c r="N432" s="311"/>
      <c r="O432" s="117"/>
      <c r="P432" s="117"/>
      <c r="Q432" s="50"/>
      <c r="R432" s="50"/>
      <c r="S432" s="50"/>
      <c r="T432" s="50"/>
      <c r="U432" s="50"/>
      <c r="V432" s="50"/>
      <c r="W432" s="50"/>
      <c r="X432" s="50"/>
      <c r="Y432" s="313"/>
      <c r="Z432" s="42"/>
      <c r="AA432" s="42"/>
      <c r="AB432" s="42"/>
      <c r="AC432" s="42"/>
      <c r="AD432" s="42"/>
      <c r="AE432" s="42"/>
      <c r="AF432" s="42"/>
      <c r="AG432" s="42">
        <f>135000</f>
        <v>135000</v>
      </c>
      <c r="AH432" s="42"/>
      <c r="AI432" s="42"/>
      <c r="AJ432" s="42"/>
      <c r="AK432" s="42"/>
      <c r="AL432" s="42"/>
    </row>
    <row r="433" spans="2:38" ht="37.5">
      <c r="B433" s="25"/>
      <c r="C433" s="25"/>
      <c r="D433" s="300"/>
      <c r="E433" s="300"/>
      <c r="F433" s="294"/>
      <c r="G433" s="108" t="s">
        <v>561</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296" t="s">
        <v>647</v>
      </c>
      <c r="E434" s="296" t="s">
        <v>461</v>
      </c>
      <c r="F434" s="293" t="s">
        <v>184</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1433978.7600000002</v>
      </c>
    </row>
    <row r="435" spans="2:38" ht="56.25">
      <c r="B435" s="20"/>
      <c r="C435" s="28"/>
      <c r="D435" s="297"/>
      <c r="E435" s="297"/>
      <c r="F435" s="294"/>
      <c r="G435" s="137" t="s">
        <v>562</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297"/>
      <c r="E436" s="297"/>
      <c r="F436" s="294"/>
      <c r="G436" s="108" t="s">
        <v>563</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297"/>
      <c r="E437" s="297"/>
      <c r="F437" s="294"/>
      <c r="G437" s="137" t="s">
        <v>835</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297"/>
      <c r="E438" s="297"/>
      <c r="F438" s="294"/>
      <c r="G438" s="108" t="s">
        <v>564</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297"/>
      <c r="E439" s="297"/>
      <c r="F439" s="294"/>
      <c r="G439" s="94" t="s">
        <v>565</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297"/>
      <c r="E440" s="297"/>
      <c r="F440" s="294"/>
      <c r="G440" s="139" t="s">
        <v>836</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297"/>
      <c r="E441" s="297"/>
      <c r="F441" s="294"/>
      <c r="G441" s="141" t="s">
        <v>566</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297"/>
      <c r="E442" s="297"/>
      <c r="F442" s="294"/>
      <c r="G442" s="141" t="s">
        <v>88</v>
      </c>
      <c r="H442" s="42"/>
      <c r="I442" s="92"/>
      <c r="J442" s="140"/>
      <c r="K442" s="59"/>
      <c r="L442" s="59"/>
      <c r="M442" s="59"/>
      <c r="N442" s="91">
        <v>3210</v>
      </c>
      <c r="O442" s="140"/>
      <c r="P442" s="140"/>
      <c r="Q442" s="53"/>
      <c r="R442" s="53"/>
      <c r="S442" s="53"/>
      <c r="T442" s="53"/>
      <c r="U442" s="53"/>
      <c r="V442" s="53" t="s">
        <v>220</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297"/>
      <c r="E443" s="297"/>
      <c r="F443" s="294"/>
      <c r="G443" s="141" t="s">
        <v>56</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297"/>
      <c r="E444" s="297"/>
      <c r="F444" s="294"/>
      <c r="G444" s="141" t="s">
        <v>519</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297"/>
      <c r="E445" s="297"/>
      <c r="F445" s="294"/>
      <c r="G445" s="139" t="s">
        <v>147</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297"/>
      <c r="E446" s="297"/>
      <c r="F446" s="294"/>
      <c r="G446" s="141" t="s">
        <v>148</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297"/>
      <c r="E447" s="297"/>
      <c r="F447" s="294"/>
      <c r="G447" s="139" t="s">
        <v>837</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917117.5900000001</v>
      </c>
    </row>
    <row r="448" spans="2:38" ht="93.75">
      <c r="B448" s="20"/>
      <c r="C448" s="28"/>
      <c r="D448" s="297"/>
      <c r="E448" s="297"/>
      <c r="F448" s="294"/>
      <c r="G448" s="141" t="s">
        <v>149</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v>149500</v>
      </c>
    </row>
    <row r="449" spans="2:38" ht="75">
      <c r="B449" s="20"/>
      <c r="C449" s="28"/>
      <c r="D449" s="297"/>
      <c r="E449" s="297"/>
      <c r="F449" s="294"/>
      <c r="G449" s="141" t="s">
        <v>643</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297"/>
      <c r="E450" s="297"/>
      <c r="F450" s="294"/>
      <c r="G450" s="141" t="s">
        <v>652</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297"/>
      <c r="E451" s="297"/>
      <c r="F451" s="294"/>
      <c r="G451" s="141" t="s">
        <v>505</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297"/>
      <c r="E452" s="297"/>
      <c r="F452" s="294"/>
      <c r="G452" s="141" t="s">
        <v>506</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865</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10404542.63</v>
      </c>
    </row>
    <row r="454" spans="2:38" ht="18.75">
      <c r="B454" s="25"/>
      <c r="C454" s="25"/>
      <c r="D454" s="299" t="s">
        <v>489</v>
      </c>
      <c r="E454" s="299" t="s">
        <v>356</v>
      </c>
      <c r="F454" s="293" t="s">
        <v>351</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4855563.65</v>
      </c>
    </row>
    <row r="455" spans="2:38" ht="56.25">
      <c r="B455" s="20"/>
      <c r="C455" s="20"/>
      <c r="D455" s="300"/>
      <c r="E455" s="300"/>
      <c r="F455" s="294"/>
      <c r="G455" s="146" t="s">
        <v>655</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56800+561819.24</f>
        <v>618619.24</v>
      </c>
    </row>
    <row r="456" spans="2:38" ht="37.5">
      <c r="B456" s="20"/>
      <c r="C456" s="20"/>
      <c r="D456" s="300"/>
      <c r="E456" s="300"/>
      <c r="F456" s="294"/>
      <c r="G456" s="146" t="s">
        <v>566</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00"/>
      <c r="E457" s="300"/>
      <c r="F457" s="294"/>
      <c r="G457" s="146" t="s">
        <v>646</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v>123790.68</v>
      </c>
    </row>
    <row r="458" spans="2:38" ht="75">
      <c r="B458" s="20"/>
      <c r="C458" s="20"/>
      <c r="D458" s="300"/>
      <c r="E458" s="300"/>
      <c r="F458" s="294"/>
      <c r="G458" s="146" t="s">
        <v>514</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00"/>
      <c r="E459" s="300"/>
      <c r="F459" s="294"/>
      <c r="G459" s="146" t="s">
        <v>229</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00"/>
      <c r="E460" s="300"/>
      <c r="F460" s="294"/>
      <c r="G460" s="146" t="s">
        <v>492</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00"/>
      <c r="E461" s="300"/>
      <c r="F461" s="294"/>
      <c r="G461" s="146" t="s">
        <v>590</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00"/>
      <c r="E462" s="300"/>
      <c r="F462" s="294"/>
      <c r="G462" s="146" t="s">
        <v>610</v>
      </c>
      <c r="H462" s="62"/>
      <c r="I462" s="149"/>
      <c r="J462" s="150"/>
      <c r="K462" s="151"/>
      <c r="L462" s="151"/>
      <c r="M462" s="151"/>
      <c r="N462" s="91">
        <v>3110</v>
      </c>
      <c r="O462" s="151"/>
      <c r="P462" s="151"/>
      <c r="Q462" s="42"/>
      <c r="R462" s="42"/>
      <c r="S462" s="42"/>
      <c r="T462" s="42"/>
      <c r="U462" s="42"/>
      <c r="V462" s="42"/>
      <c r="W462" s="42" t="s">
        <v>220</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00"/>
      <c r="E463" s="300"/>
      <c r="F463" s="294"/>
      <c r="G463" s="146" t="s">
        <v>656</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00"/>
      <c r="E464" s="300"/>
      <c r="F464" s="294"/>
      <c r="G464" s="146" t="s">
        <v>609</v>
      </c>
      <c r="H464" s="62"/>
      <c r="I464" s="149"/>
      <c r="J464" s="150"/>
      <c r="K464" s="151"/>
      <c r="L464" s="151"/>
      <c r="M464" s="151"/>
      <c r="N464" s="91">
        <v>3132</v>
      </c>
      <c r="O464" s="151"/>
      <c r="P464" s="151"/>
      <c r="Q464" s="42"/>
      <c r="R464" s="42"/>
      <c r="S464" s="42"/>
      <c r="T464" s="42"/>
      <c r="U464" s="42"/>
      <c r="V464" s="42">
        <v>176757</v>
      </c>
      <c r="W464" s="42" t="s">
        <v>220</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00"/>
      <c r="E465" s="300"/>
      <c r="F465" s="294"/>
      <c r="G465" s="94" t="s">
        <v>516</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491677.5+36669+4329.11+3941.5+255607.8+4109.07+114123.24+278911.98+32286.35+421197</f>
        <v>1642852.5499999998</v>
      </c>
    </row>
    <row r="466" spans="2:38" ht="75">
      <c r="B466" s="20"/>
      <c r="C466" s="20"/>
      <c r="D466" s="300"/>
      <c r="E466" s="300"/>
      <c r="F466" s="294"/>
      <c r="G466" s="146" t="s">
        <v>273</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00"/>
      <c r="E467" s="300"/>
      <c r="F467" s="294"/>
      <c r="G467" s="146" t="s">
        <v>613</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00"/>
      <c r="E468" s="300"/>
      <c r="F468" s="294"/>
      <c r="G468" s="146" t="s">
        <v>241</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00"/>
      <c r="E469" s="300"/>
      <c r="F469" s="294"/>
      <c r="G469" s="146" t="s">
        <v>242</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00"/>
      <c r="E470" s="300"/>
      <c r="F470" s="294"/>
      <c r="G470" s="146" t="s">
        <v>627</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00"/>
      <c r="E471" s="300"/>
      <c r="F471" s="294"/>
      <c r="G471" s="52" t="s">
        <v>600</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299" t="s">
        <v>490</v>
      </c>
      <c r="E472" s="299" t="s">
        <v>358</v>
      </c>
      <c r="F472" s="293" t="s">
        <v>357</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00"/>
      <c r="E473" s="300"/>
      <c r="F473" s="294"/>
      <c r="G473" s="146" t="s">
        <v>566</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1"/>
      <c r="E474" s="301"/>
      <c r="F474" s="295"/>
      <c r="G474" s="146" t="s">
        <v>233</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299" t="s">
        <v>800</v>
      </c>
      <c r="E475" s="299" t="s">
        <v>359</v>
      </c>
      <c r="F475" s="293" t="s">
        <v>293</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2643110.08</v>
      </c>
    </row>
    <row r="476" spans="2:38" ht="56.25">
      <c r="B476" s="25"/>
      <c r="C476" s="25"/>
      <c r="D476" s="300"/>
      <c r="E476" s="300"/>
      <c r="F476" s="294"/>
      <c r="G476" s="146" t="s">
        <v>655</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50400+55878+10762.5+364329.96+9522.36</f>
        <v>490892.82</v>
      </c>
    </row>
    <row r="477" spans="2:38" ht="56.25">
      <c r="B477" s="25"/>
      <c r="C477" s="25"/>
      <c r="D477" s="300"/>
      <c r="E477" s="300"/>
      <c r="F477" s="294"/>
      <c r="G477" s="146" t="s">
        <v>272</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00"/>
      <c r="E478" s="300"/>
      <c r="F478" s="294"/>
      <c r="G478" s="146" t="s">
        <v>189</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00"/>
      <c r="E479" s="300"/>
      <c r="F479" s="294"/>
      <c r="G479" s="146" t="s">
        <v>566</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00"/>
      <c r="E480" s="300"/>
      <c r="F480" s="294"/>
      <c r="G480" s="146" t="s">
        <v>646</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10762.5+161880.12+523729.8</f>
        <v>696372.4199999999</v>
      </c>
    </row>
    <row r="481" spans="2:38" ht="103.5" customHeight="1">
      <c r="B481" s="25"/>
      <c r="C481" s="25"/>
      <c r="D481" s="300"/>
      <c r="E481" s="300"/>
      <c r="F481" s="294"/>
      <c r="G481" s="94" t="s">
        <v>373</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f>2462.4+427440.96</f>
        <v>429903.36000000004</v>
      </c>
    </row>
    <row r="482" spans="2:38" ht="75">
      <c r="B482" s="25"/>
      <c r="C482" s="25"/>
      <c r="D482" s="300"/>
      <c r="E482" s="300"/>
      <c r="F482" s="294"/>
      <c r="G482" s="94" t="s">
        <v>281</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00"/>
      <c r="E483" s="300"/>
      <c r="F483" s="294"/>
      <c r="G483" s="94" t="s">
        <v>381</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00"/>
      <c r="E484" s="300"/>
      <c r="F484" s="294"/>
      <c r="G484" s="94" t="s">
        <v>382</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00"/>
      <c r="E485" s="300"/>
      <c r="F485" s="294"/>
      <c r="G485" s="94" t="s">
        <v>362</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73289+300900</f>
        <v>374189</v>
      </c>
    </row>
    <row r="486" spans="2:38" ht="93.75">
      <c r="B486" s="25"/>
      <c r="C486" s="25"/>
      <c r="D486" s="300"/>
      <c r="E486" s="300"/>
      <c r="F486" s="294"/>
      <c r="G486" s="94" t="s">
        <v>389</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299" t="s">
        <v>801</v>
      </c>
      <c r="E487" s="299" t="s">
        <v>361</v>
      </c>
      <c r="F487" s="293" t="s">
        <v>360</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00"/>
      <c r="E488" s="300"/>
      <c r="F488" s="294"/>
      <c r="G488" s="153" t="s">
        <v>132</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1"/>
      <c r="E489" s="301"/>
      <c r="F489" s="295"/>
      <c r="G489" s="153" t="s">
        <v>271</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299" t="s">
        <v>133</v>
      </c>
      <c r="E490" s="296" t="s">
        <v>134</v>
      </c>
      <c r="F490" s="302" t="s">
        <v>135</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00"/>
      <c r="E491" s="297"/>
      <c r="F491" s="302"/>
      <c r="G491" s="146" t="s">
        <v>231</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00"/>
      <c r="E492" s="297"/>
      <c r="F492" s="302"/>
      <c r="G492" s="146" t="s">
        <v>131</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299" t="s">
        <v>200</v>
      </c>
      <c r="E493" s="299" t="s">
        <v>356</v>
      </c>
      <c r="F493" s="293" t="s">
        <v>572</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1"/>
      <c r="E494" s="301"/>
      <c r="F494" s="295"/>
      <c r="G494" s="153" t="s">
        <v>335</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50" t="s">
        <v>753</v>
      </c>
      <c r="E495" s="350" t="s">
        <v>869</v>
      </c>
      <c r="F495" s="352" t="s">
        <v>754</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2132600</v>
      </c>
    </row>
    <row r="496" spans="2:38" ht="72.75" customHeight="1">
      <c r="B496" s="25"/>
      <c r="C496" s="244"/>
      <c r="D496" s="351"/>
      <c r="E496" s="351"/>
      <c r="F496" s="353"/>
      <c r="G496" s="153" t="s">
        <v>87</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v>750000</v>
      </c>
    </row>
    <row r="497" spans="2:38" ht="72.75" customHeight="1">
      <c r="B497" s="25"/>
      <c r="C497" s="244"/>
      <c r="D497" s="351"/>
      <c r="E497" s="351"/>
      <c r="F497" s="353"/>
      <c r="G497" s="153" t="s">
        <v>407</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v>1046200</v>
      </c>
    </row>
    <row r="498" spans="2:38" ht="72.75" customHeight="1">
      <c r="B498" s="25"/>
      <c r="C498" s="244"/>
      <c r="D498" s="301"/>
      <c r="E498" s="301"/>
      <c r="F498" s="295"/>
      <c r="G498" s="153" t="s">
        <v>408</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v>336400</v>
      </c>
    </row>
    <row r="499" spans="2:38" ht="37.5">
      <c r="B499" s="25"/>
      <c r="C499" s="9"/>
      <c r="D499" s="102"/>
      <c r="E499" s="103"/>
      <c r="F499" s="77" t="s">
        <v>258</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1954806.9</v>
      </c>
    </row>
    <row r="500" spans="2:38" ht="18.75">
      <c r="B500" s="20"/>
      <c r="C500" s="9"/>
      <c r="D500" s="296" t="s">
        <v>473</v>
      </c>
      <c r="E500" s="314" t="s">
        <v>705</v>
      </c>
      <c r="F500" s="293" t="s">
        <v>480</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297"/>
      <c r="E501" s="289"/>
      <c r="F501" s="294"/>
      <c r="G501" s="146" t="s">
        <v>766</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297"/>
      <c r="E502" s="289"/>
      <c r="F502" s="294"/>
      <c r="G502" s="146" t="s">
        <v>767</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297"/>
      <c r="E503" s="289"/>
      <c r="F503" s="294"/>
      <c r="G503" s="146" t="s">
        <v>2</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297"/>
      <c r="E504" s="289"/>
      <c r="F504" s="294"/>
      <c r="G504" s="146" t="s">
        <v>108</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297"/>
      <c r="E505" s="289"/>
      <c r="F505" s="294"/>
      <c r="G505" s="146" t="s">
        <v>247</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297"/>
      <c r="E506" s="289"/>
      <c r="F506" s="294"/>
      <c r="G506" s="146" t="s">
        <v>248</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297"/>
      <c r="E507" s="289"/>
      <c r="F507" s="294"/>
      <c r="G507" s="146" t="s">
        <v>250</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297"/>
      <c r="E508" s="289"/>
      <c r="F508" s="294"/>
      <c r="G508" s="146" t="s">
        <v>566</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298"/>
      <c r="E509" s="290"/>
      <c r="F509" s="295"/>
      <c r="G509" s="146" t="s">
        <v>588</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296" t="s">
        <v>470</v>
      </c>
      <c r="E510" s="296" t="s">
        <v>352</v>
      </c>
      <c r="F510" s="293" t="s">
        <v>557</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298"/>
      <c r="E511" s="298"/>
      <c r="F511" s="29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299" t="s">
        <v>350</v>
      </c>
      <c r="E512" s="299" t="s">
        <v>573</v>
      </c>
      <c r="F512" s="293" t="s">
        <v>468</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919871.96</v>
      </c>
    </row>
    <row r="513" spans="2:38" ht="112.5">
      <c r="B513" s="25"/>
      <c r="C513" s="25"/>
      <c r="D513" s="300"/>
      <c r="E513" s="300"/>
      <c r="F513" s="294"/>
      <c r="G513" s="146" t="s">
        <v>44</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00"/>
      <c r="E514" s="300"/>
      <c r="F514" s="294"/>
      <c r="G514" s="146" t="s">
        <v>712</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00"/>
      <c r="E515" s="300"/>
      <c r="F515" s="294"/>
      <c r="G515" s="146" t="s">
        <v>665</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00"/>
      <c r="E516" s="300"/>
      <c r="F516" s="294"/>
      <c r="G516" s="146" t="s">
        <v>208</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00"/>
      <c r="E517" s="300"/>
      <c r="F517" s="294"/>
      <c r="G517" s="146" t="s">
        <v>425</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00"/>
      <c r="E518" s="300"/>
      <c r="F518" s="294"/>
      <c r="G518" s="146" t="s">
        <v>741</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00"/>
      <c r="E519" s="300"/>
      <c r="F519" s="294"/>
      <c r="G519" s="146" t="s">
        <v>742</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00"/>
      <c r="E520" s="300"/>
      <c r="F520" s="294"/>
      <c r="G520" s="146" t="s">
        <v>743</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00"/>
      <c r="E521" s="300"/>
      <c r="F521" s="294"/>
      <c r="G521" s="146" t="s">
        <v>855</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f>13969.68</f>
        <v>13969.68</v>
      </c>
    </row>
    <row r="522" spans="2:38" ht="37.5">
      <c r="B522" s="25"/>
      <c r="C522" s="25"/>
      <c r="D522" s="300"/>
      <c r="E522" s="300"/>
      <c r="F522" s="294"/>
      <c r="G522" s="146" t="s">
        <v>566</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00"/>
      <c r="E523" s="300"/>
      <c r="F523" s="294"/>
      <c r="G523" s="146" t="s">
        <v>658</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00"/>
      <c r="E524" s="300"/>
      <c r="F524" s="294"/>
      <c r="G524" s="146" t="s">
        <v>659</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00"/>
      <c r="E525" s="300"/>
      <c r="F525" s="294"/>
      <c r="G525" s="146" t="s">
        <v>170</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00"/>
      <c r="E526" s="300"/>
      <c r="F526" s="294"/>
      <c r="G526" s="146" t="s">
        <v>601</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585.6+14424.3+33656.7</f>
        <v>48666.6</v>
      </c>
    </row>
    <row r="527" spans="2:38" ht="56.25">
      <c r="B527" s="5"/>
      <c r="D527" s="102"/>
      <c r="E527" s="103"/>
      <c r="F527" s="158" t="s">
        <v>259</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200518659.57000002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20996136.39</v>
      </c>
      <c r="AJ527" s="63">
        <f t="shared" si="58"/>
        <v>14362429.43</v>
      </c>
      <c r="AK527" s="63">
        <f t="shared" si="58"/>
        <v>16793425.1</v>
      </c>
      <c r="AL527" s="63">
        <f t="shared" si="58"/>
        <v>151351558.57999998</v>
      </c>
    </row>
    <row r="528" spans="2:38" ht="18.75">
      <c r="B528" s="18"/>
      <c r="D528" s="314" t="s">
        <v>473</v>
      </c>
      <c r="E528" s="314" t="s">
        <v>705</v>
      </c>
      <c r="F528" s="293" t="s">
        <v>480</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290"/>
      <c r="E529" s="290"/>
      <c r="F529" s="295"/>
      <c r="G529" s="159" t="s">
        <v>856</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299" t="s">
        <v>803</v>
      </c>
      <c r="E530" s="299" t="s">
        <v>871</v>
      </c>
      <c r="F530" s="293" t="s">
        <v>558</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5742722.630000001</v>
      </c>
    </row>
    <row r="531" spans="2:38" ht="54" hidden="1">
      <c r="B531" s="5"/>
      <c r="C531" s="5"/>
      <c r="D531" s="300"/>
      <c r="E531" s="300"/>
      <c r="F531" s="294"/>
      <c r="G531" s="141" t="s">
        <v>400</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00"/>
      <c r="E532" s="300"/>
      <c r="F532" s="294"/>
      <c r="G532" s="141" t="s">
        <v>584</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40080+66627.6+549354+4843.2+3007.2+44088+151389.6+155788.8+87672+95201.76+9627+46170+138270+1155200+38322+33063.6+223498.41+540395+75367.2+3692+66370.33+40747.2+154755.6+6258+34440+7525+299700+39864+42568.8+240459.6+215984+2491+71340+43946.4</f>
        <v>4728107.300000001</v>
      </c>
    </row>
    <row r="533" spans="2:38" ht="56.25">
      <c r="B533" s="5"/>
      <c r="C533" s="5"/>
      <c r="D533" s="300"/>
      <c r="E533" s="300"/>
      <c r="F533" s="294"/>
      <c r="G533" s="141" t="s">
        <v>859</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00"/>
      <c r="E534" s="300"/>
      <c r="F534" s="294"/>
      <c r="G534" s="141" t="s">
        <v>666</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00"/>
      <c r="E535" s="300"/>
      <c r="F535" s="294"/>
      <c r="G535" s="94" t="s">
        <v>660</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00"/>
      <c r="E536" s="300"/>
      <c r="F536" s="294"/>
      <c r="G536" s="94" t="s">
        <v>185</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00"/>
      <c r="E537" s="300"/>
      <c r="F537" s="294"/>
      <c r="G537" s="94" t="s">
        <v>255</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4943.46+67000</f>
        <v>71943.46</v>
      </c>
    </row>
    <row r="538" spans="2:38" ht="93.75">
      <c r="B538" s="5"/>
      <c r="C538" s="5"/>
      <c r="D538" s="300"/>
      <c r="E538" s="300"/>
      <c r="F538" s="294"/>
      <c r="G538" s="94" t="s">
        <v>93</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00"/>
      <c r="E539" s="300"/>
      <c r="F539" s="294"/>
      <c r="G539" s="94" t="s">
        <v>91</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00"/>
      <c r="E540" s="300"/>
      <c r="F540" s="294"/>
      <c r="G540" s="94" t="s">
        <v>583</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00"/>
      <c r="E541" s="300"/>
      <c r="F541" s="294"/>
      <c r="G541" s="94" t="s">
        <v>392</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00"/>
      <c r="E542" s="300"/>
      <c r="F542" s="294"/>
      <c r="G542" s="94" t="s">
        <v>218</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00"/>
      <c r="E543" s="300"/>
      <c r="F543" s="294"/>
      <c r="G543" s="94" t="s">
        <v>219</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00"/>
      <c r="E544" s="300"/>
      <c r="F544" s="294"/>
      <c r="G544" s="94" t="s">
        <v>8</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00"/>
      <c r="E545" s="300"/>
      <c r="F545" s="294"/>
      <c r="G545" s="94" t="s">
        <v>715</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00"/>
      <c r="E546" s="300"/>
      <c r="F546" s="294"/>
      <c r="G546" s="94" t="s">
        <v>860</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00"/>
      <c r="E547" s="300"/>
      <c r="F547" s="294"/>
      <c r="G547" s="94" t="s">
        <v>698</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00"/>
      <c r="E548" s="300"/>
      <c r="F548" s="294"/>
      <c r="G548" s="94" t="s">
        <v>244</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00"/>
      <c r="E549" s="300"/>
      <c r="F549" s="294"/>
      <c r="G549" s="94" t="s">
        <v>245</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00"/>
      <c r="E550" s="300"/>
      <c r="F550" s="294"/>
      <c r="G550" s="94" t="s">
        <v>323</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00"/>
      <c r="E551" s="300"/>
      <c r="F551" s="294"/>
      <c r="G551" s="94" t="s">
        <v>225</v>
      </c>
      <c r="H551" s="62"/>
      <c r="I551" s="149"/>
      <c r="J551" s="150"/>
      <c r="K551" s="42"/>
      <c r="L551" s="42"/>
      <c r="M551" s="42"/>
      <c r="N551" s="91">
        <v>3131</v>
      </c>
      <c r="O551" s="150"/>
      <c r="P551" s="150"/>
      <c r="Q551" s="53">
        <v>60000</v>
      </c>
      <c r="R551" s="53" t="s">
        <v>220</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00"/>
      <c r="E552" s="300"/>
      <c r="F552" s="294"/>
      <c r="G552" s="94" t="s">
        <v>20</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00"/>
      <c r="E553" s="300"/>
      <c r="F553" s="294"/>
      <c r="G553" s="94" t="s">
        <v>165</v>
      </c>
      <c r="H553" s="62"/>
      <c r="I553" s="149"/>
      <c r="J553" s="150"/>
      <c r="K553" s="42"/>
      <c r="L553" s="42"/>
      <c r="M553" s="42"/>
      <c r="N553" s="91">
        <v>3131</v>
      </c>
      <c r="O553" s="150"/>
      <c r="P553" s="150"/>
      <c r="Q553" s="53">
        <v>390275</v>
      </c>
      <c r="R553" s="53" t="s">
        <v>220</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5921+13816.52+296704+21654.63+102026.2+1528</f>
        <v>441650.35000000003</v>
      </c>
    </row>
    <row r="554" spans="2:38" ht="54" hidden="1">
      <c r="B554" s="18"/>
      <c r="C554" s="18"/>
      <c r="D554" s="300"/>
      <c r="E554" s="300"/>
      <c r="F554" s="294"/>
      <c r="G554" s="94" t="s">
        <v>324</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296" t="s">
        <v>804</v>
      </c>
      <c r="E555" s="296" t="s">
        <v>871</v>
      </c>
      <c r="F555" s="302" t="s">
        <v>493</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560000</v>
      </c>
      <c r="AJ555" s="56">
        <f t="shared" si="61"/>
        <v>2376368</v>
      </c>
      <c r="AK555" s="56">
        <f t="shared" si="61"/>
        <v>2040833.33</v>
      </c>
      <c r="AL555" s="56">
        <f t="shared" si="61"/>
        <v>1111608.02</v>
      </c>
    </row>
    <row r="556" spans="2:38" ht="150">
      <c r="B556" s="18"/>
      <c r="C556" s="18"/>
      <c r="D556" s="297"/>
      <c r="E556" s="297"/>
      <c r="F556" s="302"/>
      <c r="G556" s="94" t="s">
        <v>74</v>
      </c>
      <c r="H556" s="62"/>
      <c r="I556" s="149"/>
      <c r="J556" s="150"/>
      <c r="K556" s="42"/>
      <c r="L556" s="42"/>
      <c r="M556" s="42"/>
      <c r="N556" s="262" t="s">
        <v>22</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350000-50000+55000+95000+3450000-340000-3000000</f>
        <v>560000</v>
      </c>
      <c r="AJ556" s="53">
        <f>2000000+365450.77+1554491.69-3606574.46+63000+2000000</f>
        <v>2376368</v>
      </c>
      <c r="AK556" s="53">
        <f>500000+1000000+1000000+484549.23-1554491.69-1430057.54+45833.33+605000+50000+340000+1000000</f>
        <v>2040833.33</v>
      </c>
      <c r="AL556" s="42">
        <f>15377.02+68632.55+715754.24+209701.27+15423.87+86719.07</f>
        <v>1111608.02</v>
      </c>
    </row>
    <row r="557" spans="2:38" ht="18.75">
      <c r="B557" s="5"/>
      <c r="C557" s="5"/>
      <c r="D557" s="299" t="s">
        <v>460</v>
      </c>
      <c r="E557" s="299" t="s">
        <v>461</v>
      </c>
      <c r="F557" s="293" t="s">
        <v>153</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3528201.7199999997</v>
      </c>
    </row>
    <row r="558" spans="2:38" ht="112.5">
      <c r="B558" s="5"/>
      <c r="C558" s="5"/>
      <c r="D558" s="300"/>
      <c r="E558" s="300"/>
      <c r="F558" s="294"/>
      <c r="G558" s="164" t="s">
        <v>541</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00"/>
      <c r="E559" s="300"/>
      <c r="F559" s="294"/>
      <c r="G559" s="94" t="s">
        <v>615</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00"/>
      <c r="E560" s="300"/>
      <c r="F560" s="294"/>
      <c r="G560" s="94" t="s">
        <v>616</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00"/>
      <c r="E561" s="300"/>
      <c r="F561" s="294"/>
      <c r="G561" s="94" t="s">
        <v>611</v>
      </c>
      <c r="H561" s="165"/>
      <c r="I561" s="152"/>
      <c r="J561" s="166"/>
      <c r="K561" s="42"/>
      <c r="L561" s="42"/>
      <c r="M561" s="42"/>
      <c r="N561" s="91">
        <v>3142</v>
      </c>
      <c r="O561" s="166"/>
      <c r="P561" s="166"/>
      <c r="Q561" s="43"/>
      <c r="R561" s="43"/>
      <c r="S561" s="43"/>
      <c r="T561" s="43"/>
      <c r="U561" s="43"/>
      <c r="V561" s="43"/>
      <c r="W561" s="43" t="s">
        <v>220</v>
      </c>
      <c r="X561" s="43"/>
      <c r="Y561" s="43">
        <f>1694818</f>
        <v>1694818</v>
      </c>
      <c r="Z561" s="42"/>
      <c r="AA561" s="42"/>
      <c r="AB561" s="53"/>
      <c r="AC561" s="53"/>
      <c r="AD561" s="53"/>
      <c r="AE561" s="42"/>
      <c r="AF561" s="42"/>
      <c r="AG561" s="42">
        <f>100000</f>
        <v>100000</v>
      </c>
      <c r="AH561" s="42"/>
      <c r="AI561" s="42">
        <f>800000</f>
        <v>800000</v>
      </c>
      <c r="AJ561" s="42"/>
      <c r="AK561" s="42">
        <f>794818</f>
        <v>794818</v>
      </c>
      <c r="AL561" s="42">
        <f>29600</f>
        <v>29600</v>
      </c>
    </row>
    <row r="562" spans="2:38" ht="93.75">
      <c r="B562" s="5"/>
      <c r="C562" s="5"/>
      <c r="D562" s="300"/>
      <c r="E562" s="300"/>
      <c r="F562" s="294"/>
      <c r="G562" s="94" t="s">
        <v>829</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v>5809.91</v>
      </c>
    </row>
    <row r="563" spans="2:38" ht="75">
      <c r="B563" s="5"/>
      <c r="C563" s="5"/>
      <c r="D563" s="300"/>
      <c r="E563" s="300"/>
      <c r="F563" s="294"/>
      <c r="G563" s="94" t="s">
        <v>830</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00"/>
      <c r="E564" s="300"/>
      <c r="F564" s="294"/>
      <c r="G564" s="94" t="s">
        <v>415</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300"/>
      <c r="E565" s="300"/>
      <c r="F565" s="294"/>
      <c r="G565" s="94" t="s">
        <v>367</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296" t="s">
        <v>874</v>
      </c>
      <c r="E566" s="296" t="s">
        <v>365</v>
      </c>
      <c r="F566" s="293" t="s">
        <v>215</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297"/>
      <c r="E567" s="297"/>
      <c r="F567" s="294"/>
      <c r="G567" s="167" t="s">
        <v>368</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299" t="s">
        <v>864</v>
      </c>
      <c r="E568" s="299" t="s">
        <v>469</v>
      </c>
      <c r="F568" s="293" t="s">
        <v>709</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119493900.8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4077128.3200000003</v>
      </c>
      <c r="AJ568" s="56">
        <f t="shared" si="64"/>
        <v>7103592.43</v>
      </c>
      <c r="AK568" s="56">
        <f t="shared" si="64"/>
        <v>9236339</v>
      </c>
      <c r="AL568" s="56">
        <f t="shared" si="64"/>
        <v>104858157.92999999</v>
      </c>
    </row>
    <row r="569" spans="2:38" ht="75">
      <c r="B569" s="18"/>
      <c r="C569" s="18"/>
      <c r="D569" s="300"/>
      <c r="E569" s="300"/>
      <c r="F569" s="294"/>
      <c r="G569" s="164" t="s">
        <v>369</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00"/>
      <c r="E570" s="300"/>
      <c r="F570" s="294"/>
      <c r="G570" s="164" t="s">
        <v>146</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00"/>
      <c r="E571" s="300"/>
      <c r="F571" s="294"/>
      <c r="G571" s="164" t="s">
        <v>36</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00"/>
      <c r="E572" s="300"/>
      <c r="F572" s="294"/>
      <c r="G572" s="164" t="s">
        <v>232</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00"/>
      <c r="E573" s="300"/>
      <c r="F573" s="294"/>
      <c r="G573" s="164" t="s">
        <v>676</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00"/>
      <c r="E574" s="300"/>
      <c r="F574" s="294"/>
      <c r="G574" s="164" t="s">
        <v>774</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20000+15000+147000+219532.27</f>
        <v>401532.27</v>
      </c>
    </row>
    <row r="575" spans="2:38" ht="75">
      <c r="B575" s="18"/>
      <c r="C575" s="18"/>
      <c r="D575" s="300"/>
      <c r="E575" s="300"/>
      <c r="F575" s="294"/>
      <c r="G575" s="164" t="s">
        <v>112</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00"/>
      <c r="E576" s="300"/>
      <c r="F576" s="294"/>
      <c r="G576" s="164" t="s">
        <v>391</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00"/>
      <c r="E577" s="300"/>
      <c r="F577" s="294"/>
      <c r="G577" s="164" t="s">
        <v>507</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00"/>
      <c r="E578" s="300"/>
      <c r="F578" s="294"/>
      <c r="G578" s="164" t="s">
        <v>113</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00"/>
      <c r="E579" s="300"/>
      <c r="F579" s="294"/>
      <c r="G579" s="164" t="s">
        <v>508</v>
      </c>
      <c r="H579" s="171"/>
      <c r="I579" s="152"/>
      <c r="J579" s="150"/>
      <c r="K579" s="59"/>
      <c r="L579" s="59"/>
      <c r="M579" s="59"/>
      <c r="N579" s="91">
        <v>3132</v>
      </c>
      <c r="O579" s="172"/>
      <c r="P579" s="172"/>
      <c r="Q579" s="53">
        <v>7000000</v>
      </c>
      <c r="R579" s="53"/>
      <c r="S579" s="53"/>
      <c r="T579" s="53"/>
      <c r="U579" s="53"/>
      <c r="V579" s="53"/>
      <c r="W579" s="53"/>
      <c r="X579" s="53"/>
      <c r="Y579" s="53">
        <f>7000000+5000000</f>
        <v>12000000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v>5000000</v>
      </c>
      <c r="AK579" s="53"/>
      <c r="AL579" s="53">
        <f>146000+118000+3301936+3041280.8+4900000+48434.87</f>
        <v>11555651.67</v>
      </c>
    </row>
    <row r="580" spans="2:38" ht="54" hidden="1">
      <c r="B580" s="18"/>
      <c r="C580" s="18"/>
      <c r="D580" s="300"/>
      <c r="E580" s="300"/>
      <c r="F580" s="294"/>
      <c r="G580" s="164" t="s">
        <v>269</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00"/>
      <c r="E581" s="300"/>
      <c r="F581" s="294"/>
      <c r="G581" s="164" t="s">
        <v>267</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152379.64+3774249.93-1600000-2300000+3300000-3264000+1500000+920000</f>
        <v>2482629.5700000003</v>
      </c>
      <c r="AJ581" s="53">
        <f>3073370.43-1535000-1100000-300000+430000</f>
        <v>568370.4300000002</v>
      </c>
      <c r="AK581" s="53">
        <f>3500000-1000000-2500000+3264000-1500000-920000-430000</f>
        <v>414000</v>
      </c>
      <c r="AL581" s="53">
        <f>250000+350000+11000000+385798+506503.4+2540985.6+1579928.6+21155+3388311.6+2673656.8+17847+3371000+1497174.73+800000+320305.05+472936.2</f>
        <v>29175601.98</v>
      </c>
    </row>
    <row r="582" spans="2:38" ht="56.25">
      <c r="B582" s="18"/>
      <c r="C582" s="18"/>
      <c r="D582" s="300"/>
      <c r="E582" s="300"/>
      <c r="F582" s="294"/>
      <c r="G582" s="164" t="s">
        <v>268</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00"/>
      <c r="E583" s="300"/>
      <c r="F583" s="294"/>
      <c r="G583" s="164" t="s">
        <v>265</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692000-57666-634334+701511.75-701511.75+2500000-1.25+318500-250000-248339-250000-1500000-1800000+3000000</f>
        <v>1770159.75</v>
      </c>
      <c r="AJ583" s="53">
        <f>130000-130000+1000000+1.25+1535000+250000+76000-2000000-430000</f>
        <v>431001.25</v>
      </c>
      <c r="AK583" s="53">
        <f>3000000+1000000+248339+250000+1500000+1724000-1000000+430000</f>
        <v>7152339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f>
        <v>42073106.14000001</v>
      </c>
    </row>
    <row r="584" spans="2:38" ht="56.25">
      <c r="B584" s="18"/>
      <c r="C584" s="18"/>
      <c r="D584" s="300"/>
      <c r="E584" s="300"/>
      <c r="F584" s="294"/>
      <c r="G584" s="164" t="s">
        <v>138</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00"/>
      <c r="E585" s="300"/>
      <c r="F585" s="294"/>
      <c r="G585" s="164" t="s">
        <v>139</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v>-920000</v>
      </c>
      <c r="AJ585" s="53"/>
      <c r="AK585" s="53">
        <f>920000</f>
        <v>920000</v>
      </c>
      <c r="AL585" s="53">
        <f>173000+900000+31000+900000+32000+1100000+32000+500000+21466.9+43601.11+16760.29+377319.01+6388+22832.54+435000+113000</f>
        <v>4704367.85</v>
      </c>
    </row>
    <row r="586" spans="2:38" ht="54" hidden="1">
      <c r="B586" s="18"/>
      <c r="C586" s="18"/>
      <c r="D586" s="300"/>
      <c r="E586" s="300"/>
      <c r="F586" s="294"/>
      <c r="G586" s="164" t="s">
        <v>677</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00"/>
      <c r="E587" s="300"/>
      <c r="F587" s="294"/>
      <c r="G587" s="164" t="s">
        <v>203</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00"/>
      <c r="E588" s="300"/>
      <c r="F588" s="294"/>
      <c r="G588" s="164" t="s">
        <v>9</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00"/>
      <c r="E589" s="300"/>
      <c r="F589" s="294"/>
      <c r="G589" s="52" t="s">
        <v>630</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300"/>
      <c r="E590" s="300"/>
      <c r="F590" s="294"/>
      <c r="G590" s="52" t="s">
        <v>631</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00"/>
      <c r="E591" s="300"/>
      <c r="F591" s="294"/>
      <c r="G591" s="164" t="s">
        <v>204</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00"/>
      <c r="E592" s="300"/>
      <c r="F592" s="294"/>
      <c r="G592" s="164" t="s">
        <v>727</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00"/>
      <c r="E593" s="300"/>
      <c r="F593" s="294"/>
      <c r="G593" s="164" t="s">
        <v>728</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00"/>
      <c r="E594" s="300"/>
      <c r="F594" s="294"/>
      <c r="G594" s="94" t="s">
        <v>79</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296" t="s">
        <v>647</v>
      </c>
      <c r="E595" s="296" t="s">
        <v>461</v>
      </c>
      <c r="F595" s="293" t="s">
        <v>184</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35793868.28</v>
      </c>
    </row>
    <row r="596" spans="2:38" ht="56.25">
      <c r="B596" s="5"/>
      <c r="C596" s="5"/>
      <c r="D596" s="297"/>
      <c r="E596" s="297"/>
      <c r="F596" s="294"/>
      <c r="G596" s="176" t="s">
        <v>275</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11641496.54</v>
      </c>
    </row>
    <row r="597" spans="2:38" ht="75">
      <c r="B597" s="5"/>
      <c r="C597" s="5"/>
      <c r="D597" s="297"/>
      <c r="E597" s="297"/>
      <c r="F597" s="294"/>
      <c r="G597" s="164" t="s">
        <v>393</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888081.6+92347.2+4091190+32904+1036191.6+187424.4+125622+270433.5+152203.29</f>
        <v>6876397.59</v>
      </c>
    </row>
    <row r="598" spans="2:38" ht="56.25">
      <c r="B598" s="5"/>
      <c r="C598" s="5"/>
      <c r="D598" s="297"/>
      <c r="E598" s="297"/>
      <c r="F598" s="294"/>
      <c r="G598" s="164" t="s">
        <v>262</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74222.76+777690+52342.12+479217.85+32294.68+334621.35+450344.8+1084195.71+1480169.68</f>
        <v>4765098.949999999</v>
      </c>
    </row>
    <row r="599" spans="2:38" ht="34.5" hidden="1">
      <c r="B599" s="5"/>
      <c r="C599" s="5"/>
      <c r="D599" s="297"/>
      <c r="E599" s="297"/>
      <c r="F599" s="294"/>
      <c r="G599" s="176" t="s">
        <v>276</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297"/>
      <c r="E600" s="297"/>
      <c r="F600" s="294"/>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297"/>
      <c r="E601" s="297"/>
      <c r="F601" s="294"/>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297"/>
      <c r="E602" s="297"/>
      <c r="F602" s="294"/>
      <c r="G602" s="181" t="s">
        <v>861</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297"/>
      <c r="E603" s="297"/>
      <c r="F603" s="294"/>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297"/>
      <c r="E604" s="297"/>
      <c r="F604" s="294"/>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297"/>
      <c r="E605" s="297"/>
      <c r="F605" s="294"/>
      <c r="G605" s="181" t="s">
        <v>570</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297"/>
      <c r="E606" s="297"/>
      <c r="F606" s="294"/>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297"/>
      <c r="E607" s="297"/>
      <c r="F607" s="294"/>
      <c r="G607" s="95" t="s">
        <v>862</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2212465.43</v>
      </c>
    </row>
    <row r="608" spans="2:38" ht="75">
      <c r="B608" s="5"/>
      <c r="C608" s="5"/>
      <c r="D608" s="297"/>
      <c r="E608" s="297"/>
      <c r="F608" s="294"/>
      <c r="G608" s="94" t="s">
        <v>832</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297"/>
      <c r="E609" s="297"/>
      <c r="F609" s="294"/>
      <c r="G609" s="94" t="s">
        <v>833</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f>95051.5</f>
        <v>95051.5</v>
      </c>
    </row>
    <row r="610" spans="2:38" ht="56.25">
      <c r="B610" s="5"/>
      <c r="C610" s="5"/>
      <c r="D610" s="297"/>
      <c r="E610" s="297"/>
      <c r="F610" s="294"/>
      <c r="G610" s="94" t="s">
        <v>48</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297"/>
      <c r="E611" s="297"/>
      <c r="F611" s="294"/>
      <c r="G611" s="94" t="s">
        <v>770</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f>307874.28</f>
        <v>307874.28</v>
      </c>
    </row>
    <row r="612" spans="2:38" ht="56.25">
      <c r="B612" s="5"/>
      <c r="C612" s="5"/>
      <c r="D612" s="297"/>
      <c r="E612" s="297"/>
      <c r="F612" s="294"/>
      <c r="G612" s="94" t="s">
        <v>771</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297"/>
      <c r="E613" s="297"/>
      <c r="F613" s="294"/>
      <c r="G613" s="94" t="s">
        <v>422</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297"/>
      <c r="E614" s="297"/>
      <c r="F614" s="294"/>
      <c r="G614" s="94" t="s">
        <v>870</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297"/>
      <c r="E615" s="297"/>
      <c r="F615" s="294"/>
      <c r="G615" s="94" t="s">
        <v>309</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297"/>
      <c r="E616" s="297"/>
      <c r="F616" s="294"/>
      <c r="G616" s="94" t="s">
        <v>97</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f>5891.25</f>
        <v>5891.25</v>
      </c>
    </row>
    <row r="617" spans="2:38" ht="37.5">
      <c r="B617" s="5"/>
      <c r="C617" s="5"/>
      <c r="D617" s="297"/>
      <c r="E617" s="297"/>
      <c r="F617" s="294"/>
      <c r="G617" s="95" t="s">
        <v>1</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10700905.250000002</v>
      </c>
    </row>
    <row r="618" spans="2:38" ht="75">
      <c r="B618" s="5"/>
      <c r="C618" s="5"/>
      <c r="D618" s="297"/>
      <c r="E618" s="297"/>
      <c r="F618" s="294"/>
      <c r="G618" s="94" t="s">
        <v>459</v>
      </c>
      <c r="H618" s="65"/>
      <c r="I618" s="152"/>
      <c r="J618" s="65"/>
      <c r="K618" s="42"/>
      <c r="L618" s="42"/>
      <c r="M618" s="42"/>
      <c r="N618" s="91">
        <v>3210</v>
      </c>
      <c r="O618" s="65"/>
      <c r="P618" s="65"/>
      <c r="Q618" s="43">
        <v>2000000</v>
      </c>
      <c r="R618" s="43" t="s">
        <v>220</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297"/>
      <c r="E619" s="297"/>
      <c r="F619" s="294"/>
      <c r="G619" s="94" t="s">
        <v>411</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297"/>
      <c r="E620" s="297"/>
      <c r="F620" s="294"/>
      <c r="G620" s="94" t="s">
        <v>827</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383306.36+140867.39+72101.62+1937482.6+30522.35+1392276.99+699677+219194.16+696092.76+287798.2+1439514.86</f>
        <v>7298834.290000001</v>
      </c>
    </row>
    <row r="621" spans="2:38" ht="75">
      <c r="B621" s="5"/>
      <c r="C621" s="5"/>
      <c r="D621" s="297"/>
      <c r="E621" s="297"/>
      <c r="F621" s="294"/>
      <c r="G621" s="94" t="s">
        <v>75</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297"/>
      <c r="E622" s="297"/>
      <c r="F622" s="294"/>
      <c r="G622" s="94" t="s">
        <v>76</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297"/>
      <c r="E623" s="297"/>
      <c r="F623" s="294"/>
      <c r="G623" s="94" t="s">
        <v>534</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297"/>
      <c r="E624" s="297"/>
      <c r="F624" s="294"/>
      <c r="G624" s="191" t="s">
        <v>375</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43141.2</v>
      </c>
    </row>
    <row r="625" spans="2:38" ht="37.5">
      <c r="B625" s="5"/>
      <c r="C625" s="5"/>
      <c r="D625" s="297"/>
      <c r="E625" s="297"/>
      <c r="F625" s="294"/>
      <c r="G625" s="193" t="s">
        <v>535</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297"/>
      <c r="E626" s="297"/>
      <c r="F626" s="294"/>
      <c r="G626" s="193" t="s">
        <v>536</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297"/>
      <c r="E627" s="297"/>
      <c r="F627" s="294"/>
      <c r="G627" s="193" t="s">
        <v>522</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297"/>
      <c r="E628" s="297"/>
      <c r="F628" s="294"/>
      <c r="G628" s="193" t="s">
        <v>523</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297"/>
      <c r="E629" s="297"/>
      <c r="F629" s="294"/>
      <c r="G629" s="193" t="s">
        <v>166</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v>3328.7</v>
      </c>
    </row>
    <row r="630" spans="2:38" ht="56.25">
      <c r="B630" s="5"/>
      <c r="C630" s="5"/>
      <c r="D630" s="297"/>
      <c r="E630" s="297"/>
      <c r="F630" s="294"/>
      <c r="G630" s="193" t="s">
        <v>167</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297"/>
      <c r="E631" s="297"/>
      <c r="F631" s="294"/>
      <c r="G631" s="193" t="s">
        <v>168</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v>39812.5</v>
      </c>
    </row>
    <row r="632" spans="2:38" ht="56.25">
      <c r="B632" s="5"/>
      <c r="C632" s="5"/>
      <c r="D632" s="297"/>
      <c r="E632" s="297"/>
      <c r="F632" s="294"/>
      <c r="G632" s="193" t="s">
        <v>169</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297"/>
      <c r="E633" s="297"/>
      <c r="F633" s="294"/>
      <c r="G633" s="193" t="s">
        <v>237</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297"/>
      <c r="E634" s="297"/>
      <c r="F634" s="294"/>
      <c r="G634" s="193" t="s">
        <v>433</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297"/>
      <c r="E635" s="297"/>
      <c r="F635" s="294"/>
      <c r="G635" s="193" t="s">
        <v>94</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297"/>
      <c r="E636" s="297"/>
      <c r="F636" s="294"/>
      <c r="G636" s="193" t="s">
        <v>263</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297"/>
      <c r="E637" s="297"/>
      <c r="F637" s="294"/>
      <c r="G637" s="95" t="s">
        <v>701</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2560725.95</v>
      </c>
    </row>
    <row r="638" spans="2:38" ht="56.25">
      <c r="B638" s="5"/>
      <c r="C638" s="5"/>
      <c r="D638" s="297"/>
      <c r="E638" s="297"/>
      <c r="F638" s="294"/>
      <c r="G638" s="94" t="s">
        <v>641</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297"/>
      <c r="E639" s="297"/>
      <c r="F639" s="294"/>
      <c r="G639" s="94" t="s">
        <v>515</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297"/>
      <c r="E640" s="297"/>
      <c r="F640" s="294"/>
      <c r="G640" s="94" t="s">
        <v>28</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297"/>
      <c r="E641" s="297"/>
      <c r="F641" s="294"/>
      <c r="G641" s="94" t="s">
        <v>414</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650974.5+23611+364634.5</f>
        <v>1039220</v>
      </c>
    </row>
    <row r="642" spans="2:38" ht="56.25">
      <c r="B642" s="5"/>
      <c r="C642" s="5"/>
      <c r="D642" s="297"/>
      <c r="E642" s="297"/>
      <c r="F642" s="294"/>
      <c r="G642" s="94" t="s">
        <v>785</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297"/>
      <c r="E643" s="297"/>
      <c r="F643" s="294"/>
      <c r="G643" s="94" t="s">
        <v>246</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297"/>
      <c r="E644" s="297"/>
      <c r="F644" s="294"/>
      <c r="G644" s="95" t="s">
        <v>569</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297"/>
      <c r="E645" s="297"/>
      <c r="F645" s="294"/>
      <c r="G645" s="94" t="s">
        <v>435</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297"/>
      <c r="E646" s="297"/>
      <c r="F646" s="294"/>
      <c r="G646" s="94" t="s">
        <v>692</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297"/>
      <c r="E647" s="297"/>
      <c r="F647" s="294"/>
      <c r="G647" s="94" t="s">
        <v>599</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297"/>
      <c r="E648" s="297"/>
      <c r="F648" s="294"/>
      <c r="G648" s="94" t="s">
        <v>3</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297"/>
      <c r="E649" s="297"/>
      <c r="F649" s="294"/>
      <c r="G649" s="95" t="s">
        <v>418</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107451.18</v>
      </c>
    </row>
    <row r="650" spans="2:38" ht="84.75" customHeight="1" hidden="1">
      <c r="B650" s="5"/>
      <c r="C650" s="5"/>
      <c r="D650" s="297"/>
      <c r="E650" s="297"/>
      <c r="F650" s="294"/>
      <c r="G650" s="94" t="s">
        <v>416</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297"/>
      <c r="E651" s="297"/>
      <c r="F651" s="294"/>
      <c r="G651" s="94" t="s">
        <v>831</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297"/>
      <c r="E652" s="297"/>
      <c r="F652" s="294"/>
      <c r="G652" s="94" t="s">
        <v>546</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297"/>
      <c r="E653" s="297"/>
      <c r="F653" s="294"/>
      <c r="G653" s="94" t="s">
        <v>95</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v>11877</v>
      </c>
    </row>
    <row r="654" spans="2:38" ht="101.25" customHeight="1">
      <c r="B654" s="5"/>
      <c r="C654" s="5"/>
      <c r="D654" s="297"/>
      <c r="E654" s="297"/>
      <c r="F654" s="294"/>
      <c r="G654" s="94" t="s">
        <v>46</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297"/>
      <c r="E655" s="297"/>
      <c r="F655" s="294"/>
      <c r="G655" s="94" t="s">
        <v>47</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297"/>
      <c r="E656" s="297"/>
      <c r="F656" s="294"/>
      <c r="G656" s="95" t="s">
        <v>596</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297"/>
      <c r="E657" s="297"/>
      <c r="F657" s="294"/>
      <c r="G657" s="94" t="s">
        <v>597</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297"/>
      <c r="E658" s="297"/>
      <c r="F658" s="294"/>
      <c r="G658" s="94" t="s">
        <v>598</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297"/>
      <c r="E659" s="297"/>
      <c r="F659" s="294"/>
      <c r="G659" s="95" t="s">
        <v>702</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297"/>
      <c r="E660" s="297"/>
      <c r="F660" s="294"/>
      <c r="G660" s="94" t="s">
        <v>4</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297"/>
      <c r="E661" s="297"/>
      <c r="F661" s="294"/>
      <c r="G661" s="94" t="s">
        <v>566</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297"/>
      <c r="E662" s="297"/>
      <c r="F662" s="294"/>
      <c r="G662" s="94" t="s">
        <v>282</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297"/>
      <c r="E663" s="297"/>
      <c r="F663" s="294"/>
      <c r="G663" s="94" t="s">
        <v>5</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285" t="s">
        <v>155</v>
      </c>
      <c r="E664" s="285" t="s">
        <v>869</v>
      </c>
      <c r="F664" s="315" t="s">
        <v>156</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285"/>
      <c r="E665" s="285"/>
      <c r="F665" s="315"/>
      <c r="G665" s="94" t="s">
        <v>612</v>
      </c>
      <c r="H665" s="168"/>
      <c r="I665" s="168"/>
      <c r="J665" s="170"/>
      <c r="K665" s="43"/>
      <c r="L665" s="42"/>
      <c r="M665" s="42"/>
      <c r="N665" s="91">
        <v>3220</v>
      </c>
      <c r="O665" s="170"/>
      <c r="P665" s="170"/>
      <c r="Q665" s="170"/>
      <c r="R665" s="170"/>
      <c r="S665" s="170"/>
      <c r="T665" s="170"/>
      <c r="U665" s="170"/>
      <c r="V665" s="277">
        <v>165000</v>
      </c>
      <c r="W665" s="277" t="s">
        <v>220</v>
      </c>
      <c r="X665" s="278"/>
      <c r="Y665" s="43">
        <v>165000</v>
      </c>
      <c r="Z665" s="42"/>
      <c r="AA665" s="42"/>
      <c r="AB665" s="42"/>
      <c r="AC665" s="42"/>
      <c r="AD665" s="42"/>
      <c r="AE665" s="42"/>
      <c r="AF665" s="42"/>
      <c r="AG665" s="42"/>
      <c r="AH665" s="42">
        <v>165000</v>
      </c>
      <c r="AI665" s="42"/>
      <c r="AJ665" s="42"/>
      <c r="AK665" s="42"/>
      <c r="AL665" s="42">
        <v>165000</v>
      </c>
    </row>
    <row r="666" spans="1:38" s="257" customFormat="1" ht="18.75">
      <c r="A666" s="7"/>
      <c r="B666" s="5"/>
      <c r="C666" s="19"/>
      <c r="D666" s="285" t="s">
        <v>753</v>
      </c>
      <c r="E666" s="285" t="s">
        <v>869</v>
      </c>
      <c r="F666" s="315" t="s">
        <v>754</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50">
      <c r="B667" s="5"/>
      <c r="C667" s="19"/>
      <c r="D667" s="285"/>
      <c r="E667" s="285"/>
      <c r="F667" s="315"/>
      <c r="G667" s="94" t="s">
        <v>92</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866</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79543514.55000001</v>
      </c>
    </row>
    <row r="669" spans="2:38" ht="18.75">
      <c r="B669" s="18"/>
      <c r="D669" s="296" t="s">
        <v>473</v>
      </c>
      <c r="E669" s="314" t="s">
        <v>705</v>
      </c>
      <c r="F669" s="293" t="s">
        <v>480</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7.5">
      <c r="B670" s="18"/>
      <c r="D670" s="297"/>
      <c r="E670" s="289"/>
      <c r="F670" s="294"/>
      <c r="G670" s="195" t="s">
        <v>6</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93.75">
      <c r="B671" s="18"/>
      <c r="D671" s="297"/>
      <c r="E671" s="289"/>
      <c r="F671" s="294"/>
      <c r="G671" s="94" t="s">
        <v>7</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56.25">
      <c r="B672" s="18"/>
      <c r="D672" s="298"/>
      <c r="E672" s="290"/>
      <c r="F672" s="295"/>
      <c r="G672" s="94" t="s">
        <v>872</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299" t="s">
        <v>482</v>
      </c>
      <c r="E673" s="299" t="s">
        <v>347</v>
      </c>
      <c r="F673" s="293" t="s">
        <v>355</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00"/>
      <c r="E674" s="300"/>
      <c r="F674" s="294"/>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00"/>
      <c r="E675" s="300"/>
      <c r="F675" s="294"/>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00"/>
      <c r="E676" s="300"/>
      <c r="F676" s="294"/>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00"/>
      <c r="E677" s="300"/>
      <c r="F677" s="294"/>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00"/>
      <c r="E678" s="300"/>
      <c r="F678" s="294"/>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75">
      <c r="B679" s="5"/>
      <c r="C679" s="5"/>
      <c r="D679" s="299" t="s">
        <v>483</v>
      </c>
      <c r="E679" s="299" t="s">
        <v>349</v>
      </c>
      <c r="F679" s="293" t="s">
        <v>348</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75">
      <c r="B680" s="5"/>
      <c r="C680" s="5"/>
      <c r="D680" s="300"/>
      <c r="E680" s="300"/>
      <c r="F680" s="294"/>
      <c r="G680" s="108" t="s">
        <v>525</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56.25">
      <c r="B681" s="5"/>
      <c r="C681" s="5"/>
      <c r="D681" s="300"/>
      <c r="E681" s="300"/>
      <c r="F681" s="294"/>
      <c r="G681" s="94" t="s">
        <v>526</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00"/>
      <c r="E682" s="300"/>
      <c r="F682" s="294"/>
      <c r="G682" s="94" t="s">
        <v>527</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00"/>
      <c r="E683" s="300"/>
      <c r="F683" s="294"/>
      <c r="G683" s="108" t="s">
        <v>511</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292" t="s">
        <v>484</v>
      </c>
      <c r="E684" s="292" t="s">
        <v>141</v>
      </c>
      <c r="F684" s="287" t="s">
        <v>260</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286"/>
      <c r="E685" s="286"/>
      <c r="F685" s="288"/>
      <c r="G685" s="94" t="s">
        <v>794</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296" t="s">
        <v>804</v>
      </c>
      <c r="E686" s="296" t="s">
        <v>871</v>
      </c>
      <c r="F686" s="293" t="s">
        <v>493</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298"/>
      <c r="E687" s="298"/>
      <c r="F687" s="294"/>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299" t="s">
        <v>201</v>
      </c>
      <c r="E688" s="299" t="s">
        <v>559</v>
      </c>
      <c r="F688" s="293" t="s">
        <v>873</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00"/>
      <c r="E689" s="300"/>
      <c r="F689" s="294"/>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00"/>
      <c r="E690" s="300"/>
      <c r="F690" s="294"/>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00"/>
      <c r="E691" s="300"/>
      <c r="F691" s="294"/>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1"/>
      <c r="E692" s="301"/>
      <c r="F692" s="29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299" t="s">
        <v>875</v>
      </c>
      <c r="E693" s="299" t="s">
        <v>877</v>
      </c>
      <c r="F693" s="293" t="s">
        <v>151</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00"/>
      <c r="E694" s="300"/>
      <c r="F694" s="294"/>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00"/>
      <c r="E695" s="300"/>
      <c r="F695" s="294"/>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1"/>
      <c r="E696" s="301"/>
      <c r="F696" s="29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299" t="s">
        <v>460</v>
      </c>
      <c r="E697" s="299" t="s">
        <v>461</v>
      </c>
      <c r="F697" s="293" t="s">
        <v>153</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1586984.68</v>
      </c>
    </row>
    <row r="698" spans="2:38" ht="97.5" customHeight="1">
      <c r="B698" s="18"/>
      <c r="C698" s="18"/>
      <c r="D698" s="300"/>
      <c r="E698" s="300"/>
      <c r="F698" s="294"/>
      <c r="G698" s="141" t="s">
        <v>512</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00"/>
      <c r="E699" s="300"/>
      <c r="F699" s="294"/>
      <c r="G699" s="141" t="s">
        <v>513</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00"/>
      <c r="E700" s="300"/>
      <c r="F700" s="294"/>
      <c r="G700" s="141" t="s">
        <v>300</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00"/>
      <c r="E701" s="300"/>
      <c r="F701" s="294"/>
      <c r="G701" s="141" t="s">
        <v>304</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00"/>
      <c r="E702" s="300"/>
      <c r="F702" s="294"/>
      <c r="G702" s="141" t="s">
        <v>313</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00"/>
      <c r="E703" s="300"/>
      <c r="F703" s="294"/>
      <c r="G703" s="94" t="s">
        <v>270</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2319.84+163.44+10437.4</f>
        <v>12920.68</v>
      </c>
    </row>
    <row r="704" spans="1:38" s="40" customFormat="1" ht="54">
      <c r="A704" s="41"/>
      <c r="B704" s="18"/>
      <c r="C704" s="18"/>
      <c r="D704" s="300"/>
      <c r="E704" s="300"/>
      <c r="F704" s="294"/>
      <c r="G704" s="94" t="s">
        <v>851</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00"/>
      <c r="E705" s="300"/>
      <c r="F705" s="294"/>
      <c r="G705" s="94" t="s">
        <v>852</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00"/>
      <c r="E706" s="300"/>
      <c r="F706" s="294"/>
      <c r="G706" s="141" t="s">
        <v>853</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00"/>
      <c r="E707" s="300"/>
      <c r="F707" s="294"/>
      <c r="G707" s="141" t="s">
        <v>663</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f>29932.94+69843.51</f>
        <v>99776.45</v>
      </c>
    </row>
    <row r="708" spans="1:38" s="40" customFormat="1" ht="36">
      <c r="A708" s="41"/>
      <c r="B708" s="18"/>
      <c r="C708" s="18"/>
      <c r="D708" s="300"/>
      <c r="E708" s="300"/>
      <c r="F708" s="294"/>
      <c r="G708" s="141" t="s">
        <v>664</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00"/>
      <c r="E709" s="300"/>
      <c r="F709" s="294"/>
      <c r="G709" s="141" t="s">
        <v>857</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00"/>
      <c r="E710" s="300"/>
      <c r="F710" s="294"/>
      <c r="G710" s="141" t="s">
        <v>858</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00"/>
      <c r="E711" s="300"/>
      <c r="F711" s="294"/>
      <c r="G711" s="141" t="s">
        <v>581</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v>29854</v>
      </c>
    </row>
    <row r="712" spans="1:38" s="40" customFormat="1" ht="72">
      <c r="A712" s="41"/>
      <c r="B712" s="18"/>
      <c r="C712" s="18"/>
      <c r="D712" s="300"/>
      <c r="E712" s="300"/>
      <c r="F712" s="294"/>
      <c r="G712" s="108" t="s">
        <v>582</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00"/>
      <c r="E713" s="300"/>
      <c r="F713" s="294"/>
      <c r="G713" s="108" t="s">
        <v>732</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00"/>
      <c r="E714" s="300"/>
      <c r="F714" s="294"/>
      <c r="G714" s="94" t="s">
        <v>733</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00"/>
      <c r="E715" s="300"/>
      <c r="F715" s="294"/>
      <c r="G715" s="346" t="s">
        <v>782</v>
      </c>
      <c r="H715" s="207"/>
      <c r="I715" s="123"/>
      <c r="J715" s="208"/>
      <c r="K715" s="128"/>
      <c r="L715" s="128"/>
      <c r="M715" s="128"/>
      <c r="N715" s="310">
        <v>3210</v>
      </c>
      <c r="O715" s="342"/>
      <c r="P715" s="342"/>
      <c r="Q715" s="344">
        <v>1050000</v>
      </c>
      <c r="R715" s="344">
        <v>1300000</v>
      </c>
      <c r="S715" s="344"/>
      <c r="T715" s="344"/>
      <c r="U715" s="268"/>
      <c r="V715" s="268"/>
      <c r="W715" s="268"/>
      <c r="X715" s="344"/>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00"/>
      <c r="E716" s="300"/>
      <c r="F716" s="294"/>
      <c r="G716" s="347"/>
      <c r="H716" s="207"/>
      <c r="I716" s="123"/>
      <c r="J716" s="208"/>
      <c r="K716" s="128"/>
      <c r="L716" s="128"/>
      <c r="M716" s="128"/>
      <c r="N716" s="311"/>
      <c r="O716" s="343"/>
      <c r="P716" s="343"/>
      <c r="Q716" s="345"/>
      <c r="R716" s="345"/>
      <c r="S716" s="345"/>
      <c r="T716" s="345"/>
      <c r="U716" s="269"/>
      <c r="V716" s="269"/>
      <c r="W716" s="269"/>
      <c r="X716" s="345"/>
      <c r="Y716" s="53">
        <v>1300000</v>
      </c>
      <c r="Z716" s="263"/>
      <c r="AA716" s="263"/>
      <c r="AB716" s="263"/>
      <c r="AC716" s="263"/>
      <c r="AD716" s="263"/>
      <c r="AE716" s="263"/>
      <c r="AF716" s="263">
        <v>100000</v>
      </c>
      <c r="AG716" s="263">
        <v>240000</v>
      </c>
      <c r="AH716" s="263">
        <v>240000</v>
      </c>
      <c r="AI716" s="263">
        <v>240000</v>
      </c>
      <c r="AJ716" s="263">
        <v>240000</v>
      </c>
      <c r="AK716" s="263">
        <v>240000</v>
      </c>
      <c r="AL716" s="263">
        <v>683985</v>
      </c>
    </row>
    <row r="717" spans="2:38" ht="36">
      <c r="B717" s="5"/>
      <c r="C717" s="5"/>
      <c r="D717" s="300"/>
      <c r="E717" s="300"/>
      <c r="F717" s="294"/>
      <c r="G717" s="141" t="s">
        <v>734</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8481.14+13419+31311+21790</f>
        <v>75001.14</v>
      </c>
    </row>
    <row r="718" spans="2:38" ht="18">
      <c r="B718" s="5"/>
      <c r="C718" s="5"/>
      <c r="D718" s="299" t="s">
        <v>487</v>
      </c>
      <c r="E718" s="299" t="s">
        <v>349</v>
      </c>
      <c r="F718" s="293" t="s">
        <v>154</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00"/>
      <c r="E719" s="300"/>
      <c r="F719" s="294"/>
      <c r="G719" s="108" t="s">
        <v>693</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00"/>
      <c r="E720" s="300"/>
      <c r="F720" s="294"/>
      <c r="G720" s="210" t="s">
        <v>188</v>
      </c>
      <c r="H720" s="207"/>
      <c r="I720" s="123"/>
      <c r="J720" s="208"/>
      <c r="K720" s="128"/>
      <c r="L720" s="128"/>
      <c r="M720" s="128"/>
      <c r="N720" s="91">
        <v>3210</v>
      </c>
      <c r="O720" s="209"/>
      <c r="P720" s="209"/>
      <c r="Q720" s="53">
        <v>200000</v>
      </c>
      <c r="R720" s="53" t="s">
        <v>220</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299" t="s">
        <v>694</v>
      </c>
      <c r="E721" s="296" t="s">
        <v>695</v>
      </c>
      <c r="F721" s="293" t="s">
        <v>696</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101147.2</v>
      </c>
    </row>
    <row r="722" spans="2:38" ht="36">
      <c r="B722" s="5"/>
      <c r="C722" s="5"/>
      <c r="D722" s="301"/>
      <c r="E722" s="298"/>
      <c r="F722" s="295"/>
      <c r="G722" s="94" t="s">
        <v>697</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30000+62047.2+9100</f>
        <v>101147.2</v>
      </c>
    </row>
    <row r="723" spans="2:38" ht="18">
      <c r="B723" s="5"/>
      <c r="C723" s="5"/>
      <c r="D723" s="299" t="s">
        <v>864</v>
      </c>
      <c r="E723" s="299" t="s">
        <v>469</v>
      </c>
      <c r="F723" s="293" t="s">
        <v>709</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72050276.33000001</v>
      </c>
    </row>
    <row r="724" spans="2:38" ht="95.25" customHeight="1">
      <c r="B724" s="18"/>
      <c r="C724" s="18"/>
      <c r="D724" s="300"/>
      <c r="E724" s="300"/>
      <c r="F724" s="294"/>
      <c r="G724" s="94" t="s">
        <v>157</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00"/>
      <c r="E725" s="300"/>
      <c r="F725" s="294"/>
      <c r="G725" s="146" t="s">
        <v>657</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00"/>
      <c r="E726" s="300"/>
      <c r="F726" s="294"/>
      <c r="G726" s="146" t="s">
        <v>467</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00"/>
      <c r="E727" s="300"/>
      <c r="F727" s="294"/>
      <c r="G727" s="146" t="s">
        <v>16</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00"/>
      <c r="E728" s="300"/>
      <c r="F728" s="294"/>
      <c r="G728" s="146" t="s">
        <v>551</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00"/>
      <c r="E729" s="300"/>
      <c r="F729" s="294"/>
      <c r="G729" s="146" t="s">
        <v>552</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00"/>
      <c r="E730" s="300"/>
      <c r="F730" s="294"/>
      <c r="G730" s="146" t="s">
        <v>343</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00"/>
      <c r="E731" s="300"/>
      <c r="F731" s="294"/>
      <c r="G731" s="146" t="s">
        <v>846</v>
      </c>
      <c r="H731" s="211"/>
      <c r="I731" s="92"/>
      <c r="J731" s="206"/>
      <c r="K731" s="53"/>
      <c r="L731" s="53"/>
      <c r="M731" s="42"/>
      <c r="N731" s="91">
        <v>3132</v>
      </c>
      <c r="O731" s="53"/>
      <c r="P731" s="206"/>
      <c r="Q731" s="42">
        <v>850000</v>
      </c>
      <c r="R731" s="42"/>
      <c r="S731" s="253" t="s">
        <v>847</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00"/>
      <c r="E732" s="300"/>
      <c r="F732" s="294"/>
      <c r="G732" s="146" t="s">
        <v>848</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00"/>
      <c r="E733" s="300"/>
      <c r="F733" s="294"/>
      <c r="G733" s="146" t="s">
        <v>454</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00"/>
      <c r="E734" s="300"/>
      <c r="F734" s="294"/>
      <c r="G734" s="146" t="s">
        <v>455</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00"/>
      <c r="E735" s="300"/>
      <c r="F735" s="294"/>
      <c r="G735" s="146" t="s">
        <v>224</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00"/>
      <c r="E736" s="300"/>
      <c r="F736" s="294"/>
      <c r="G736" s="146" t="s">
        <v>37</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00"/>
      <c r="E737" s="300"/>
      <c r="F737" s="294"/>
      <c r="G737" s="146" t="s">
        <v>379</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00"/>
      <c r="E738" s="300"/>
      <c r="F738" s="294"/>
      <c r="G738" s="94" t="s">
        <v>716</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00"/>
      <c r="E739" s="300"/>
      <c r="F739" s="294"/>
      <c r="G739" s="146" t="s">
        <v>717</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00"/>
      <c r="E740" s="300"/>
      <c r="F740" s="294"/>
      <c r="G740" s="94" t="s">
        <v>477</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00"/>
      <c r="E741" s="300"/>
      <c r="F741" s="294"/>
      <c r="G741" s="94" t="s">
        <v>497</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00"/>
      <c r="E742" s="300"/>
      <c r="F742" s="294"/>
      <c r="G742" s="94" t="s">
        <v>266</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00"/>
      <c r="E743" s="300"/>
      <c r="F743" s="294"/>
      <c r="G743" s="94" t="s">
        <v>409</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00"/>
      <c r="E744" s="300"/>
      <c r="F744" s="294"/>
      <c r="G744" s="94" t="s">
        <v>624</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00"/>
      <c r="E745" s="300"/>
      <c r="F745" s="294"/>
      <c r="G745" s="94" t="s">
        <v>625</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00"/>
      <c r="E746" s="300"/>
      <c r="F746" s="294"/>
      <c r="G746" s="94" t="s">
        <v>283</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f>105000+245000</f>
        <v>350000</v>
      </c>
    </row>
    <row r="747" spans="2:38" ht="36">
      <c r="B747" s="18"/>
      <c r="C747" s="18"/>
      <c r="D747" s="300"/>
      <c r="E747" s="300"/>
      <c r="F747" s="294"/>
      <c r="G747" s="146" t="s">
        <v>17</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00"/>
      <c r="E748" s="300"/>
      <c r="F748" s="294"/>
      <c r="G748" s="146" t="s">
        <v>18</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v>41194.43</v>
      </c>
    </row>
    <row r="749" spans="2:38" ht="54">
      <c r="B749" s="18"/>
      <c r="C749" s="18"/>
      <c r="D749" s="300"/>
      <c r="E749" s="300"/>
      <c r="F749" s="294"/>
      <c r="G749" s="146" t="s">
        <v>19</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00"/>
      <c r="E750" s="300"/>
      <c r="F750" s="294"/>
      <c r="G750" s="146" t="s">
        <v>312</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00"/>
      <c r="E751" s="300"/>
      <c r="F751" s="294"/>
      <c r="G751" s="146" t="s">
        <v>221</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00"/>
      <c r="E752" s="300"/>
      <c r="F752" s="294"/>
      <c r="G752" s="94" t="s">
        <v>626</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300000+3000000+156232+1500000</f>
        <v>4956232</v>
      </c>
    </row>
    <row r="753" spans="2:38" ht="54">
      <c r="B753" s="18"/>
      <c r="C753" s="18"/>
      <c r="D753" s="300"/>
      <c r="E753" s="300"/>
      <c r="F753" s="294"/>
      <c r="G753" s="94" t="s">
        <v>222</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300"/>
      <c r="E754" s="300"/>
      <c r="F754" s="294"/>
      <c r="G754" s="94" t="s">
        <v>40</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00"/>
      <c r="E755" s="300"/>
      <c r="F755" s="294"/>
      <c r="G755" s="94" t="s">
        <v>12</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00"/>
      <c r="E756" s="300"/>
      <c r="F756" s="294"/>
      <c r="G756" s="94" t="s">
        <v>158</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595483.2+6729.38+480496.81+1110192.46+12728.84</f>
        <v>2205630.6899999995</v>
      </c>
    </row>
    <row r="757" spans="2:38" ht="37.5" customHeight="1">
      <c r="B757" s="18"/>
      <c r="C757" s="18"/>
      <c r="D757" s="300"/>
      <c r="E757" s="300"/>
      <c r="F757" s="294"/>
      <c r="G757" s="94" t="s">
        <v>223</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00"/>
      <c r="E758" s="300"/>
      <c r="F758" s="294"/>
      <c r="G758" s="94" t="s">
        <v>288</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00"/>
      <c r="E759" s="300"/>
      <c r="F759" s="294"/>
      <c r="G759" s="94" t="s">
        <v>62</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00"/>
      <c r="E760" s="300"/>
      <c r="F760" s="294"/>
      <c r="G760" s="94" t="s">
        <v>63</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v>21124</v>
      </c>
    </row>
    <row r="761" spans="2:38" ht="75.75" customHeight="1">
      <c r="B761" s="18"/>
      <c r="C761" s="18"/>
      <c r="D761" s="300"/>
      <c r="E761" s="300"/>
      <c r="F761" s="294"/>
      <c r="G761" s="94" t="s">
        <v>159</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00"/>
      <c r="E762" s="300"/>
      <c r="F762" s="294"/>
      <c r="G762" s="94" t="s">
        <v>86</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1400000+4300000+1082142+1437858+23357.42+1714649.98+3000000+31555.91+92107+2668598.4+1161297.6+55871.32</f>
        <v>16967437.630000003</v>
      </c>
    </row>
    <row r="763" spans="2:38" ht="60" customHeight="1">
      <c r="B763" s="18"/>
      <c r="C763" s="18"/>
      <c r="D763" s="300"/>
      <c r="E763" s="300"/>
      <c r="F763" s="294"/>
      <c r="G763" s="94" t="s">
        <v>614</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00"/>
      <c r="E764" s="300"/>
      <c r="F764" s="294"/>
      <c r="G764" s="94" t="s">
        <v>589</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00"/>
      <c r="E765" s="300"/>
      <c r="F765" s="294"/>
      <c r="G765" s="94" t="s">
        <v>503</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00"/>
      <c r="E766" s="300"/>
      <c r="F766" s="294"/>
      <c r="G766" s="94" t="s">
        <v>808</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398</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162</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844</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f>5265.6+5180849.77</f>
        <v>5186115.369999999</v>
      </c>
    </row>
    <row r="770" spans="2:38" ht="72">
      <c r="B770" s="18"/>
      <c r="C770" s="18"/>
      <c r="D770" s="127"/>
      <c r="E770" s="127"/>
      <c r="F770" s="116"/>
      <c r="G770" s="94" t="s">
        <v>845</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f>900000-198000</f>
        <v>702000</v>
      </c>
      <c r="AJ770" s="42">
        <v>198000</v>
      </c>
      <c r="AK770" s="42">
        <v>747.37</v>
      </c>
      <c r="AL770" s="42">
        <f>109500+32752.63+432941+1478765</f>
        <v>2053958.63</v>
      </c>
    </row>
    <row r="771" spans="2:38" ht="72">
      <c r="B771" s="18"/>
      <c r="C771" s="18"/>
      <c r="D771" s="127"/>
      <c r="E771" s="127"/>
      <c r="F771" s="116"/>
      <c r="G771" s="94" t="s">
        <v>510</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628</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15</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v>198000</v>
      </c>
      <c r="AJ773" s="42">
        <f>378000-180000-198000</f>
        <v>0</v>
      </c>
      <c r="AK773" s="42"/>
      <c r="AL773" s="42">
        <f>139785.59+164838.36+4545.63+134831.92+1999.26</f>
        <v>446000.76</v>
      </c>
    </row>
    <row r="774" spans="2:38" ht="54">
      <c r="B774" s="18"/>
      <c r="C774" s="18"/>
      <c r="D774" s="127"/>
      <c r="E774" s="127"/>
      <c r="F774" s="116"/>
      <c r="G774" s="94" t="s">
        <v>798</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769</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823</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824</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292" t="s">
        <v>753</v>
      </c>
      <c r="E778" s="292" t="s">
        <v>869</v>
      </c>
      <c r="F778" s="287" t="s">
        <v>754</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286"/>
      <c r="E779" s="286"/>
      <c r="F779" s="288"/>
      <c r="G779" s="94" t="s">
        <v>496</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291" t="s">
        <v>481</v>
      </c>
      <c r="E780" s="291" t="s">
        <v>366</v>
      </c>
      <c r="F780" s="302" t="s">
        <v>802</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666614.5800000001</v>
      </c>
    </row>
    <row r="781" spans="2:38" ht="117.75" customHeight="1">
      <c r="B781" s="5"/>
      <c r="C781" s="5"/>
      <c r="D781" s="291"/>
      <c r="E781" s="291"/>
      <c r="F781" s="302"/>
      <c r="G781" s="94" t="s">
        <v>119</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85910.75+235212.25+1315.58</f>
        <v>322438.58</v>
      </c>
    </row>
    <row r="782" spans="2:38" ht="36">
      <c r="B782" s="5"/>
      <c r="C782" s="5"/>
      <c r="D782" s="291"/>
      <c r="E782" s="291"/>
      <c r="F782" s="302"/>
      <c r="G782" s="94" t="s">
        <v>550</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291"/>
      <c r="E783" s="291"/>
      <c r="F783" s="302"/>
      <c r="G783" s="95" t="s">
        <v>342</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291"/>
      <c r="E784" s="291"/>
      <c r="F784" s="302"/>
      <c r="G784" s="94" t="s">
        <v>595</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291"/>
      <c r="E785" s="291"/>
      <c r="F785" s="302"/>
      <c r="G785" s="94" t="s">
        <v>723</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291"/>
      <c r="E786" s="291"/>
      <c r="F786" s="302"/>
      <c r="G786" s="94" t="s">
        <v>10</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291"/>
      <c r="E787" s="291"/>
      <c r="F787" s="302"/>
      <c r="G787" s="94" t="s">
        <v>32</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291"/>
      <c r="E788" s="291"/>
      <c r="F788" s="302"/>
      <c r="G788" s="94" t="s">
        <v>594</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291"/>
      <c r="E789" s="291"/>
      <c r="F789" s="302"/>
      <c r="G789" s="95" t="s">
        <v>182</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291"/>
      <c r="E790" s="291"/>
      <c r="F790" s="302"/>
      <c r="G790" s="94" t="s">
        <v>849</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291"/>
      <c r="E791" s="291"/>
      <c r="F791" s="302"/>
      <c r="G791" s="94" t="s">
        <v>122</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291"/>
      <c r="E792" s="291"/>
      <c r="F792" s="302"/>
      <c r="G792" s="95" t="s">
        <v>183</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291"/>
      <c r="E793" s="291"/>
      <c r="F793" s="302"/>
      <c r="G793" s="94" t="s">
        <v>192</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291"/>
      <c r="E794" s="291"/>
      <c r="F794" s="302"/>
      <c r="G794" s="195" t="s">
        <v>57</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291"/>
      <c r="E795" s="291"/>
      <c r="F795" s="302"/>
      <c r="G795" s="94" t="s">
        <v>193</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291"/>
      <c r="E796" s="291"/>
      <c r="F796" s="302"/>
      <c r="G796" s="94" t="s">
        <v>194</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291"/>
      <c r="E797" s="291"/>
      <c r="F797" s="302"/>
      <c r="G797" s="94" t="s">
        <v>395</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291"/>
      <c r="E798" s="291"/>
      <c r="F798" s="302"/>
      <c r="G798" s="94" t="s">
        <v>190</v>
      </c>
      <c r="H798" s="62"/>
      <c r="I798" s="149"/>
      <c r="J798" s="150"/>
      <c r="K798" s="42"/>
      <c r="L798" s="42"/>
      <c r="M798" s="42"/>
      <c r="N798" s="91">
        <v>3110</v>
      </c>
      <c r="O798" s="150"/>
      <c r="P798" s="150"/>
      <c r="Q798" s="53">
        <v>90000</v>
      </c>
      <c r="R798" s="53"/>
      <c r="S798" s="255" t="s">
        <v>228</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838</v>
      </c>
      <c r="D799" s="102"/>
      <c r="E799" s="103"/>
      <c r="F799" s="77" t="s">
        <v>867</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2101774.06</v>
      </c>
    </row>
    <row r="800" spans="2:38" ht="18">
      <c r="B800" s="5"/>
      <c r="D800" s="296" t="s">
        <v>473</v>
      </c>
      <c r="E800" s="314" t="s">
        <v>705</v>
      </c>
      <c r="F800" s="293" t="s">
        <v>480</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297"/>
      <c r="E801" s="289"/>
      <c r="F801" s="294"/>
      <c r="G801" s="88" t="s">
        <v>725</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297"/>
      <c r="E802" s="289"/>
      <c r="F802" s="294"/>
      <c r="G802" s="88" t="s">
        <v>653</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297"/>
      <c r="E803" s="289"/>
      <c r="F803" s="294"/>
      <c r="G803" s="88" t="s">
        <v>412</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297"/>
      <c r="E804" s="289"/>
      <c r="F804" s="294"/>
      <c r="G804" s="88" t="s">
        <v>854</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299" t="s">
        <v>694</v>
      </c>
      <c r="E805" s="296" t="s">
        <v>695</v>
      </c>
      <c r="F805" s="293" t="s">
        <v>696</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00"/>
      <c r="E806" s="297"/>
      <c r="F806" s="294"/>
      <c r="G806" s="88" t="s">
        <v>78</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1"/>
      <c r="E807" s="298"/>
      <c r="F807" s="295"/>
      <c r="G807" s="88" t="s">
        <v>587</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299" t="s">
        <v>647</v>
      </c>
      <c r="E808" s="296" t="s">
        <v>461</v>
      </c>
      <c r="F808" s="293" t="s">
        <v>177</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00"/>
      <c r="E809" s="297"/>
      <c r="F809" s="294"/>
      <c r="G809" s="95" t="s">
        <v>623</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1"/>
      <c r="E810" s="298"/>
      <c r="F810" s="295"/>
      <c r="G810" s="88" t="s">
        <v>704</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291" t="s">
        <v>481</v>
      </c>
      <c r="E811" s="291" t="s">
        <v>366</v>
      </c>
      <c r="F811" s="302" t="s">
        <v>802</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1852801.06</v>
      </c>
    </row>
    <row r="812" spans="2:38" ht="120.75" customHeight="1" hidden="1">
      <c r="B812" s="18"/>
      <c r="C812" s="18"/>
      <c r="D812" s="291"/>
      <c r="E812" s="291"/>
      <c r="F812" s="302"/>
      <c r="G812" s="88" t="s">
        <v>374</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291"/>
      <c r="E813" s="291"/>
      <c r="F813" s="302"/>
      <c r="G813" s="95" t="s">
        <v>679</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1852801.06</v>
      </c>
    </row>
    <row r="814" spans="2:38" ht="54">
      <c r="B814" s="5"/>
      <c r="C814" s="5"/>
      <c r="D814" s="291"/>
      <c r="E814" s="291"/>
      <c r="F814" s="302"/>
      <c r="G814" s="210" t="s">
        <v>423</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291"/>
      <c r="E815" s="291"/>
      <c r="F815" s="302"/>
      <c r="G815" s="210" t="s">
        <v>588</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291"/>
      <c r="E816" s="291"/>
      <c r="F816" s="302"/>
      <c r="G816" s="210" t="s">
        <v>424</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119324+5544+54340+2560.6+80560.57+3237.6+68907+27422+24424.45+46883.5+3410.99+46876.47</f>
        <v>483491.18000000005</v>
      </c>
    </row>
    <row r="817" spans="2:38" ht="36">
      <c r="B817" s="5"/>
      <c r="C817" s="5"/>
      <c r="D817" s="291"/>
      <c r="E817" s="291"/>
      <c r="F817" s="302"/>
      <c r="G817" s="210" t="s">
        <v>394</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291"/>
      <c r="E818" s="291"/>
      <c r="F818" s="302"/>
      <c r="G818" s="210" t="s">
        <v>388</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291"/>
      <c r="E819" s="291"/>
      <c r="F819" s="302"/>
      <c r="G819" s="210" t="s">
        <v>463</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839</v>
      </c>
      <c r="C820" s="5"/>
      <c r="D820" s="291"/>
      <c r="E820" s="291"/>
      <c r="F820" s="302"/>
      <c r="G820" s="95" t="s">
        <v>465</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868</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03" t="s">
        <v>473</v>
      </c>
      <c r="E822" s="303" t="s">
        <v>705</v>
      </c>
      <c r="F822" s="302" t="s">
        <v>480</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03"/>
      <c r="E823" s="303"/>
      <c r="F823" s="302"/>
      <c r="G823" s="141" t="s">
        <v>39</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03" t="s">
        <v>481</v>
      </c>
      <c r="E824" s="303" t="s">
        <v>366</v>
      </c>
      <c r="F824" s="302" t="s">
        <v>802</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03"/>
      <c r="E825" s="303"/>
      <c r="F825" s="302"/>
      <c r="G825" s="141" t="s">
        <v>164</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568</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200000</v>
      </c>
    </row>
    <row r="827" spans="2:38" ht="18" hidden="1">
      <c r="B827" s="18"/>
      <c r="C827" s="18"/>
      <c r="D827" s="296" t="s">
        <v>471</v>
      </c>
      <c r="E827" s="296" t="s">
        <v>869</v>
      </c>
      <c r="F827" s="293" t="s">
        <v>567</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297"/>
      <c r="E828" s="297"/>
      <c r="F828" s="294"/>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296" t="s">
        <v>155</v>
      </c>
      <c r="E829" s="296" t="s">
        <v>869</v>
      </c>
      <c r="F829" s="293" t="s">
        <v>156</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200000</v>
      </c>
    </row>
    <row r="830" spans="2:38" ht="70.5">
      <c r="B830" s="18"/>
      <c r="C830" s="18"/>
      <c r="D830" s="298"/>
      <c r="E830" s="298"/>
      <c r="F830" s="295"/>
      <c r="G830" s="139" t="s">
        <v>11</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v>200000</v>
      </c>
    </row>
    <row r="831" spans="2:38" ht="18" hidden="1">
      <c r="B831" s="18"/>
      <c r="C831" s="18"/>
      <c r="D831" s="296" t="s">
        <v>753</v>
      </c>
      <c r="E831" s="296" t="s">
        <v>869</v>
      </c>
      <c r="F831" s="293" t="s">
        <v>754</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297"/>
      <c r="E832" s="297"/>
      <c r="F832" s="294"/>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216</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488024068.51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59760609.769999996</v>
      </c>
      <c r="AJ833" s="48">
        <f t="shared" si="103"/>
        <v>38634422.18</v>
      </c>
      <c r="AK833" s="48">
        <f t="shared" si="103"/>
        <v>30940217.79</v>
      </c>
      <c r="AL833" s="48">
        <f t="shared" si="103"/>
        <v>306296170.95</v>
      </c>
    </row>
    <row r="836" spans="25:32" ht="21">
      <c r="Y836" s="261"/>
      <c r="AF836" s="258"/>
    </row>
  </sheetData>
  <sheetProtection/>
  <mergeCells count="237">
    <mergeCell ref="D28:D31"/>
    <mergeCell ref="E28:E31"/>
    <mergeCell ref="F28:F31"/>
    <mergeCell ref="D495:D498"/>
    <mergeCell ref="E495:E498"/>
    <mergeCell ref="F495:F498"/>
    <mergeCell ref="F47:F186"/>
    <mergeCell ref="F36:F38"/>
    <mergeCell ref="D326:D332"/>
    <mergeCell ref="E326:E332"/>
    <mergeCell ref="E666:E667"/>
    <mergeCell ref="F666:F667"/>
    <mergeCell ref="G715:G716"/>
    <mergeCell ref="N715:N716"/>
    <mergeCell ref="O715:O716"/>
    <mergeCell ref="P715:P716"/>
    <mergeCell ref="X715:X716"/>
    <mergeCell ref="Q715:Q716"/>
    <mergeCell ref="R715:R716"/>
    <mergeCell ref="S715:S716"/>
    <mergeCell ref="T715:T716"/>
    <mergeCell ref="F778:F779"/>
    <mergeCell ref="E778:E779"/>
    <mergeCell ref="D778:D779"/>
    <mergeCell ref="D510:D511"/>
    <mergeCell ref="E510:E511"/>
    <mergeCell ref="F510:F511"/>
    <mergeCell ref="D512:D526"/>
    <mergeCell ref="E512:E526"/>
    <mergeCell ref="F512:F526"/>
    <mergeCell ref="F528:F529"/>
    <mergeCell ref="D24:D27"/>
    <mergeCell ref="E24:E27"/>
    <mergeCell ref="F24:F27"/>
    <mergeCell ref="AF3:AF4"/>
    <mergeCell ref="D3:D4"/>
    <mergeCell ref="K3:K4"/>
    <mergeCell ref="Z3:Z4"/>
    <mergeCell ref="AA3:AA4"/>
    <mergeCell ref="L3:L4"/>
    <mergeCell ref="J3:J4"/>
    <mergeCell ref="AB3:AB4"/>
    <mergeCell ref="F6:F23"/>
    <mergeCell ref="I3:I4"/>
    <mergeCell ref="F3:F4"/>
    <mergeCell ref="G3:G4"/>
    <mergeCell ref="Y3:Y4"/>
    <mergeCell ref="B1:AL1"/>
    <mergeCell ref="AE3:AE4"/>
    <mergeCell ref="E6:E23"/>
    <mergeCell ref="O3:X3"/>
    <mergeCell ref="D6:D23"/>
    <mergeCell ref="AD3:AD4"/>
    <mergeCell ref="M3:M4"/>
    <mergeCell ref="E3:E4"/>
    <mergeCell ref="AC3:AC4"/>
    <mergeCell ref="H3:H4"/>
    <mergeCell ref="N3:N4"/>
    <mergeCell ref="AG3:AG4"/>
    <mergeCell ref="AH3:AH4"/>
    <mergeCell ref="AI3:AI4"/>
    <mergeCell ref="AJ3:AJ4"/>
    <mergeCell ref="AL3:AL4"/>
    <mergeCell ref="F326:F332"/>
    <mergeCell ref="AK3:AK4"/>
    <mergeCell ref="D318:D320"/>
    <mergeCell ref="E318:E320"/>
    <mergeCell ref="F318:F320"/>
    <mergeCell ref="D187:D292"/>
    <mergeCell ref="D316:D317"/>
    <mergeCell ref="E316:E317"/>
    <mergeCell ref="D293:D313"/>
    <mergeCell ref="D321:D325"/>
    <mergeCell ref="E321:E325"/>
    <mergeCell ref="F321:F325"/>
    <mergeCell ref="F316:F317"/>
    <mergeCell ref="E293:E313"/>
    <mergeCell ref="F293:F313"/>
    <mergeCell ref="D344:D355"/>
    <mergeCell ref="E344:E355"/>
    <mergeCell ref="F344:F355"/>
    <mergeCell ref="D333:D343"/>
    <mergeCell ref="E333:E343"/>
    <mergeCell ref="F333:F343"/>
    <mergeCell ref="D356:D379"/>
    <mergeCell ref="E356:E379"/>
    <mergeCell ref="F356:F379"/>
    <mergeCell ref="D380:D381"/>
    <mergeCell ref="E380:E381"/>
    <mergeCell ref="F380:F381"/>
    <mergeCell ref="D382:D399"/>
    <mergeCell ref="E382:E399"/>
    <mergeCell ref="F382:F399"/>
    <mergeCell ref="D400:D401"/>
    <mergeCell ref="E400:E401"/>
    <mergeCell ref="F400:F401"/>
    <mergeCell ref="D402:D410"/>
    <mergeCell ref="E402:E410"/>
    <mergeCell ref="F402:F410"/>
    <mergeCell ref="D411:D426"/>
    <mergeCell ref="E411:E426"/>
    <mergeCell ref="F411:F426"/>
    <mergeCell ref="D427:D433"/>
    <mergeCell ref="E427:E433"/>
    <mergeCell ref="F427:F433"/>
    <mergeCell ref="D434:D452"/>
    <mergeCell ref="E434:E452"/>
    <mergeCell ref="F434:F452"/>
    <mergeCell ref="D454:D471"/>
    <mergeCell ref="E454:E471"/>
    <mergeCell ref="F454:F471"/>
    <mergeCell ref="D475:D486"/>
    <mergeCell ref="E475:E486"/>
    <mergeCell ref="F475:F486"/>
    <mergeCell ref="D472:D474"/>
    <mergeCell ref="E472:E474"/>
    <mergeCell ref="F472:F474"/>
    <mergeCell ref="D530:D554"/>
    <mergeCell ref="E530:E554"/>
    <mergeCell ref="F530:F554"/>
    <mergeCell ref="D528:D529"/>
    <mergeCell ref="E528:E529"/>
    <mergeCell ref="D555:D556"/>
    <mergeCell ref="E555:E556"/>
    <mergeCell ref="F555:F556"/>
    <mergeCell ref="D557:D565"/>
    <mergeCell ref="E557:E565"/>
    <mergeCell ref="F557:F565"/>
    <mergeCell ref="D566:D567"/>
    <mergeCell ref="E566:E567"/>
    <mergeCell ref="F566:F567"/>
    <mergeCell ref="D568:D594"/>
    <mergeCell ref="E568:E594"/>
    <mergeCell ref="F568:F594"/>
    <mergeCell ref="D595:D663"/>
    <mergeCell ref="E595:E663"/>
    <mergeCell ref="F595:F663"/>
    <mergeCell ref="D669:D672"/>
    <mergeCell ref="E669:E672"/>
    <mergeCell ref="F669:F672"/>
    <mergeCell ref="D664:D665"/>
    <mergeCell ref="E664:E665"/>
    <mergeCell ref="F664:F665"/>
    <mergeCell ref="D666:D667"/>
    <mergeCell ref="D673:D678"/>
    <mergeCell ref="E673:E678"/>
    <mergeCell ref="F673:F678"/>
    <mergeCell ref="D684:D685"/>
    <mergeCell ref="E684:E685"/>
    <mergeCell ref="F684:F685"/>
    <mergeCell ref="D679:D683"/>
    <mergeCell ref="E679:E683"/>
    <mergeCell ref="F679:F683"/>
    <mergeCell ref="D686:D687"/>
    <mergeCell ref="E686:E687"/>
    <mergeCell ref="F686:F687"/>
    <mergeCell ref="D688:D692"/>
    <mergeCell ref="E688:E692"/>
    <mergeCell ref="F688:F692"/>
    <mergeCell ref="D693:D696"/>
    <mergeCell ref="E693:E696"/>
    <mergeCell ref="F693:F696"/>
    <mergeCell ref="D697:D717"/>
    <mergeCell ref="E697:E717"/>
    <mergeCell ref="F697:F717"/>
    <mergeCell ref="D718:D720"/>
    <mergeCell ref="E718:E720"/>
    <mergeCell ref="F718:F720"/>
    <mergeCell ref="D723:D766"/>
    <mergeCell ref="E723:E766"/>
    <mergeCell ref="F723:F766"/>
    <mergeCell ref="D721:D722"/>
    <mergeCell ref="E721:E722"/>
    <mergeCell ref="F721:F722"/>
    <mergeCell ref="D805:D807"/>
    <mergeCell ref="E805:E807"/>
    <mergeCell ref="F805:F807"/>
    <mergeCell ref="D780:D798"/>
    <mergeCell ref="E780:E798"/>
    <mergeCell ref="F780:F798"/>
    <mergeCell ref="D800:D804"/>
    <mergeCell ref="E800:E804"/>
    <mergeCell ref="F800:F804"/>
    <mergeCell ref="E824:E825"/>
    <mergeCell ref="F824:F825"/>
    <mergeCell ref="D831:D832"/>
    <mergeCell ref="E831:E832"/>
    <mergeCell ref="F831:F832"/>
    <mergeCell ref="D827:D828"/>
    <mergeCell ref="E827:E828"/>
    <mergeCell ref="F827:F828"/>
    <mergeCell ref="D824:D825"/>
    <mergeCell ref="D829:D830"/>
    <mergeCell ref="E829:E830"/>
    <mergeCell ref="F829:F830"/>
    <mergeCell ref="D822:D823"/>
    <mergeCell ref="E822:E823"/>
    <mergeCell ref="F822:F823"/>
    <mergeCell ref="D811:D820"/>
    <mergeCell ref="E811:E820"/>
    <mergeCell ref="F811:F820"/>
    <mergeCell ref="F490:F492"/>
    <mergeCell ref="D490:D492"/>
    <mergeCell ref="D500:D509"/>
    <mergeCell ref="D493:D494"/>
    <mergeCell ref="E493:E494"/>
    <mergeCell ref="F493:F494"/>
    <mergeCell ref="F500:F509"/>
    <mergeCell ref="E500:E509"/>
    <mergeCell ref="Y192:Y193"/>
    <mergeCell ref="G431:G432"/>
    <mergeCell ref="N431:N432"/>
    <mergeCell ref="Y431:Y432"/>
    <mergeCell ref="E187:E292"/>
    <mergeCell ref="F187:F292"/>
    <mergeCell ref="G192:G193"/>
    <mergeCell ref="N192:N193"/>
    <mergeCell ref="D47:D186"/>
    <mergeCell ref="E47:E186"/>
    <mergeCell ref="D32:D34"/>
    <mergeCell ref="F32:F34"/>
    <mergeCell ref="E32:E34"/>
    <mergeCell ref="D40:D46"/>
    <mergeCell ref="E40:E46"/>
    <mergeCell ref="F40:F46"/>
    <mergeCell ref="D36:D38"/>
    <mergeCell ref="E36:E38"/>
    <mergeCell ref="F808:F810"/>
    <mergeCell ref="E808:E810"/>
    <mergeCell ref="D808:D810"/>
    <mergeCell ref="F314:F315"/>
    <mergeCell ref="D314:D315"/>
    <mergeCell ref="E314:E315"/>
    <mergeCell ref="F487:F489"/>
    <mergeCell ref="E487:E489"/>
    <mergeCell ref="D487:D489"/>
    <mergeCell ref="E490:E49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2016-11-04T12:59:45Z</dcterms:modified>
  <cp:category/>
  <cp:version/>
  <cp:contentType/>
  <cp:contentStatus/>
</cp:coreProperties>
</file>